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9.1.8\Planificacion y Desarollo\POA y Memorias\POA\POA 2020\POA Consolidado 2020\"/>
    </mc:Choice>
  </mc:AlternateContent>
  <bookViews>
    <workbookView xWindow="0" yWindow="0" windowWidth="20490" windowHeight="7755" tabRatio="812"/>
  </bookViews>
  <sheets>
    <sheet name="POA  INTRANT 2020" sheetId="3" r:id="rId1"/>
  </sheets>
  <externalReferences>
    <externalReference r:id="rId2"/>
  </externalReferences>
  <definedNames>
    <definedName name="_xlnm.Print_Area" localSheetId="0">'POA  INTRANT 2020'!$A$1:$O$401</definedName>
  </definedNames>
  <calcPr calcId="152511"/>
</workbook>
</file>

<file path=xl/calcChain.xml><?xml version="1.0" encoding="utf-8"?>
<calcChain xmlns="http://schemas.openxmlformats.org/spreadsheetml/2006/main">
  <c r="O352" i="3" l="1"/>
  <c r="E262" i="3"/>
  <c r="E261" i="3"/>
  <c r="E260" i="3"/>
  <c r="E259" i="3"/>
  <c r="E258" i="3"/>
  <c r="O252" i="3"/>
  <c r="O253" i="3" s="1"/>
  <c r="O241" i="3"/>
  <c r="E239" i="3"/>
  <c r="E238" i="3"/>
  <c r="E237" i="3"/>
  <c r="E235" i="3"/>
  <c r="E234" i="3"/>
  <c r="E233" i="3"/>
  <c r="E232" i="3"/>
  <c r="E231" i="3"/>
  <c r="E230" i="3"/>
  <c r="E229" i="3"/>
  <c r="E228" i="3"/>
  <c r="E222" i="3"/>
  <c r="O221" i="3"/>
  <c r="E220" i="3"/>
  <c r="E219" i="3"/>
  <c r="O218" i="3"/>
  <c r="O217" i="3"/>
  <c r="O216" i="3"/>
  <c r="O214" i="3"/>
  <c r="O213" i="3"/>
  <c r="O212" i="3"/>
  <c r="O211" i="3"/>
  <c r="O210" i="3"/>
  <c r="O209" i="3"/>
  <c r="O208" i="3"/>
  <c r="G203" i="3"/>
  <c r="E203" i="3" s="1"/>
  <c r="E202" i="3"/>
  <c r="E200" i="3"/>
  <c r="F200" i="3" s="1"/>
  <c r="H198" i="3"/>
  <c r="G198" i="3"/>
  <c r="F198" i="3"/>
  <c r="E197" i="3"/>
  <c r="E196" i="3"/>
  <c r="E195" i="3"/>
  <c r="E194" i="3"/>
  <c r="E193" i="3"/>
  <c r="E192" i="3"/>
  <c r="E191" i="3"/>
  <c r="O190" i="3"/>
  <c r="E190" i="3"/>
  <c r="O189" i="3"/>
  <c r="O186" i="3"/>
  <c r="O185" i="3"/>
  <c r="O183" i="3"/>
  <c r="O73" i="3"/>
  <c r="G200" i="3" l="1"/>
  <c r="H200" i="3"/>
  <c r="I198" i="3"/>
  <c r="O223" i="3"/>
  <c r="I200" i="3" l="1"/>
</calcChain>
</file>

<file path=xl/comments1.xml><?xml version="1.0" encoding="utf-8"?>
<comments xmlns="http://schemas.openxmlformats.org/spreadsheetml/2006/main">
  <authors>
    <author>cduran</author>
  </authors>
  <commentList>
    <comment ref="A50" authorId="0" shapeId="0">
      <text>
        <r>
          <rPr>
            <b/>
            <sz val="9"/>
            <color indexed="81"/>
            <rFont val="Tahoma"/>
            <family val="2"/>
          </rPr>
          <t>cduran:</t>
        </r>
        <r>
          <rPr>
            <sz val="9"/>
            <color indexed="81"/>
            <rFont val="Tahoma"/>
            <family val="2"/>
          </rPr>
          <t xml:space="preserve">
VER SI SE DEJARA IGUAL</t>
        </r>
      </text>
    </comment>
  </commentList>
</comments>
</file>

<file path=xl/sharedStrings.xml><?xml version="1.0" encoding="utf-8"?>
<sst xmlns="http://schemas.openxmlformats.org/spreadsheetml/2006/main" count="2100" uniqueCount="1204">
  <si>
    <t>T1</t>
  </si>
  <si>
    <t>T2</t>
  </si>
  <si>
    <t>T3</t>
  </si>
  <si>
    <t>T4</t>
  </si>
  <si>
    <t>PRESUPUESTO</t>
  </si>
  <si>
    <t>N/A</t>
  </si>
  <si>
    <t>Transporte de Pasajeros Privado</t>
  </si>
  <si>
    <t>PRODUCTO INTERMEDIO/ RESULTADO INSTITUCIONAL</t>
  </si>
  <si>
    <t>TAREAS/ACTIVIDADES</t>
  </si>
  <si>
    <t>RESPONSABLE (Departamento)</t>
  </si>
  <si>
    <t>UNIDAD DE MEDIDA/ INDICADOR</t>
  </si>
  <si>
    <t>META PROGRAMADA 2020</t>
  </si>
  <si>
    <t>PLAZO</t>
  </si>
  <si>
    <t xml:space="preserve">MEDIOS DE VERIFICACIÓN </t>
  </si>
  <si>
    <t>ENLACE PLAN ESTRATEGICO 2017-2020</t>
  </si>
  <si>
    <t>ENLACE PLAN ESTRATEGICO  NACIONAL PARA LA SEGURIDAD VIAL DE LA REPUBLICA DOMINICANA (PENSV) 2017-2020</t>
  </si>
  <si>
    <t xml:space="preserve">Eje Estratégico </t>
  </si>
  <si>
    <t xml:space="preserve">Linea de Acción </t>
  </si>
  <si>
    <t xml:space="preserve">Objetivo Específico </t>
  </si>
  <si>
    <t xml:space="preserve">Línea de Acción </t>
  </si>
  <si>
    <t>Redacción  en la emisión de las diferentes  Licencias de operacion de transporte público (Transporte de pasajeros público, privado y transporte de carga)</t>
  </si>
  <si>
    <t>Verificar los expedientes de solicitud de licencias de operaciones.</t>
  </si>
  <si>
    <t>Departamento de Redacción de Documentos Legales</t>
  </si>
  <si>
    <t>Porcentaje (%) de los expedientes recibidos</t>
  </si>
  <si>
    <t>100% de lo requerido por el área correspondiente</t>
  </si>
  <si>
    <t>Registro</t>
  </si>
  <si>
    <t>Marco Jurídico de la Movilidad Segura/Ordenamiento /Regulación del  TransporteTerrestre, el Tránsito y la Seguridad Vial</t>
  </si>
  <si>
    <t>2.1.7</t>
  </si>
  <si>
    <t>1.1.2</t>
  </si>
  <si>
    <t>Elaborar los reglamentos internos y las regulaciones complementarias requeridos
para viabilizar el pleno ejercicio de las competencias de gestión, disposición,
fiscalización y control del sector establecidos por el nuevo marco legal.</t>
  </si>
  <si>
    <t>Emisión de opinión jurídica</t>
  </si>
  <si>
    <t>Porcentaje (%) de los expedientes verificados.</t>
  </si>
  <si>
    <t>Opinión Jurídica</t>
  </si>
  <si>
    <t>Redacción de Resolución  o comunicación</t>
  </si>
  <si>
    <t>Porcentaje (%) de emisión Resolución de viabilidad y comunicación de no viabilidad</t>
  </si>
  <si>
    <t>Resoluciones y comunicaciones</t>
  </si>
  <si>
    <t>Redacción de licencias de operaciones</t>
  </si>
  <si>
    <t>Porcentaje (%) de lo resolutado como viable</t>
  </si>
  <si>
    <t>Licencias</t>
  </si>
  <si>
    <t>Redacción de la solicitud de los Acuerdos y Convenios Nacionales e internacionales</t>
  </si>
  <si>
    <t xml:space="preserve">  Redacción y legalización de los acuerdos y convenciones suscritos por la Dirección Ejecutiva</t>
  </si>
  <si>
    <t>Porcentaje (%) de acuerdos y convenciones suscritos</t>
  </si>
  <si>
    <t>Formalización de acuerdo</t>
  </si>
  <si>
    <t xml:space="preserve">2.1.6               </t>
  </si>
  <si>
    <t>1.1.9                                  1.1.10                                      1.3.1</t>
  </si>
  <si>
    <t>Garantizar la planificación, organización y operación integral de las instituciones que intervienen en el sector, a los fines de corregir la multiplicidad de funciones existente en la actualidad.                                                      Ampliar la red institucional de apoyo, identificando las organizaciones actores
externos que tengan objetivos comunes con el sector, a los fines de procurar su
participación e integración activa, así como su colaboración con los planes de acción definidos.                               Gestionar recursos de cooperación técnica y financiera internacional y privada vía
los programas de cooperación existentes en el Ministerio de Economía, Planificación
y Desarrollo y otras instituciones, así como identificar nuevas fuentes de recursos.</t>
  </si>
  <si>
    <t xml:space="preserve">Redacción de los Contratos requeridos por la Institución </t>
  </si>
  <si>
    <t xml:space="preserve">Redacción y legalización de Contratos de trabajo y Contratos de Asesoría   </t>
  </si>
  <si>
    <t>Porcentaje (%) de contratos remitidos</t>
  </si>
  <si>
    <t>Formalización de contratos</t>
  </si>
  <si>
    <t>Fortalecimiento institucional</t>
  </si>
  <si>
    <t>4.1.2 y 4.1.3</t>
  </si>
  <si>
    <t>Regularización de procesos del FONDET</t>
  </si>
  <si>
    <t>Regularización de contratos de venta</t>
  </si>
  <si>
    <t>Departamento de redacción de documentos legales</t>
  </si>
  <si>
    <t>Porcentaje  (%)de contratos regularizados</t>
  </si>
  <si>
    <t>2.1.6</t>
  </si>
  <si>
    <t>Regularización de acuerdos de pago</t>
  </si>
  <si>
    <t>Porcentaje (%) de regularización de acuerdos de pago</t>
  </si>
  <si>
    <t>Formalización de acuerdos</t>
  </si>
  <si>
    <t>Solicitud de descargo de vehículos a la DGII</t>
  </si>
  <si>
    <t>Departamento de redacción de documentos Legales</t>
  </si>
  <si>
    <t>Porcentaje (%) de descargos de vehículos</t>
  </si>
  <si>
    <t>Acuse de recibo sellado por a DGII</t>
  </si>
  <si>
    <t>Cobros compulsivos por incumplimiento</t>
  </si>
  <si>
    <t>Pocentaje (%)  de casos</t>
  </si>
  <si>
    <t>Descargos  Acuerdos de pago y sentencias</t>
  </si>
  <si>
    <t>Asesoría y soporte de la División de Compras y Contrataciones</t>
  </si>
  <si>
    <t>Asesoría Legal al Comité de Compras y Contrataciones</t>
  </si>
  <si>
    <t>Director(a) Jurídica</t>
  </si>
  <si>
    <t>Porcentaje (%) de expedientes de compras</t>
  </si>
  <si>
    <t>Reuniones celebradas</t>
  </si>
  <si>
    <t>4.5.1</t>
  </si>
  <si>
    <t>Revisión del  Pliego</t>
  </si>
  <si>
    <t>El 100%  de expedientes de compras</t>
  </si>
  <si>
    <t>Pliegos revisados</t>
  </si>
  <si>
    <t>Emisión  del  Dictamen Jurídico</t>
  </si>
  <si>
    <t>El 100% de los Pliegos revisados</t>
  </si>
  <si>
    <t>Dictamenes emitidos</t>
  </si>
  <si>
    <t>Convocar Notarios Publicos</t>
  </si>
  <si>
    <t>Dirección Juridica</t>
  </si>
  <si>
    <t>Dependerá de la cantidad de reuniones relativas a las Licitaciones del Comité</t>
  </si>
  <si>
    <t>Notarios requeridos y su participación en los procesos</t>
  </si>
  <si>
    <t>1.2.1</t>
  </si>
  <si>
    <t>Custodiar los sobres  "B" conforme al Art. 86 del Reglamento 543-12</t>
  </si>
  <si>
    <t>El 100% de los sobres B, resultantes de los procesos</t>
  </si>
  <si>
    <t>Comprobación del Notario de la integridad de los documentos</t>
  </si>
  <si>
    <t xml:space="preserve">Revisión de actas del comité </t>
  </si>
  <si>
    <t xml:space="preserve">El 100% de las actas levantadas por los Notarios </t>
  </si>
  <si>
    <t xml:space="preserve">Las Actas </t>
  </si>
  <si>
    <t>Redacción y legalización de contratos de bienes, servicios, obras y concesiones</t>
  </si>
  <si>
    <t>El 100% de los contratos resultantes de los procesos de compra</t>
  </si>
  <si>
    <t xml:space="preserve">Contratos </t>
  </si>
  <si>
    <t>Emisión de Resolución de Respuesta a las impugnaciones</t>
  </si>
  <si>
    <t>El 100% de los casos recibidos</t>
  </si>
  <si>
    <t>Documentos depositados</t>
  </si>
  <si>
    <t>Elaboración del Escrito de Defensa  ante el Organo Rector</t>
  </si>
  <si>
    <t>Escritos de Defensa depositados</t>
  </si>
  <si>
    <t>Representación del INTRANT ante los Tribunales (Litigios)</t>
  </si>
  <si>
    <t>Recepción de documentos (Actos de alguacil y comunicaciones)</t>
  </si>
  <si>
    <t>Departamento de Litigios</t>
  </si>
  <si>
    <t>El 100% de los actos y comunicaciones</t>
  </si>
  <si>
    <t>Los actos de alguacil y comunicaciones</t>
  </si>
  <si>
    <t>Planificación, Diseño, Innovación y Supervisión de la Movilidad Terrestre.</t>
  </si>
  <si>
    <t>1.6.10</t>
  </si>
  <si>
    <t>Registro y control de casos.</t>
  </si>
  <si>
    <t>Encargado de Litigios</t>
  </si>
  <si>
    <t>El 100% de casos</t>
  </si>
  <si>
    <t>Control de registro</t>
  </si>
  <si>
    <t>Asignación de expedientes a los abogados litigantes</t>
  </si>
  <si>
    <t>Expedientes</t>
  </si>
  <si>
    <t>Representación del INTRANT ante cada una  de las instancias donde deban conocerse los expedientes de los que forme  parte hasta obtener el fallo definitivo.</t>
  </si>
  <si>
    <t>Abogados Litigantes</t>
  </si>
  <si>
    <t>Instancias</t>
  </si>
  <si>
    <t xml:space="preserve">Cobros compulsivos  </t>
  </si>
  <si>
    <t xml:space="preserve">Abogados </t>
  </si>
  <si>
    <t>El 100%  de los cobros</t>
  </si>
  <si>
    <t>Actos procesales</t>
  </si>
  <si>
    <t>Elaboración de Reglamentos de aplicación de la Ley No. 63-17</t>
  </si>
  <si>
    <t>Elaboración o Revisión de propuesta de Reglamento</t>
  </si>
  <si>
    <t>Departamento de Reglamentos y Normas</t>
  </si>
  <si>
    <t>Porcentaje de propuestas elaboradas o revisadas</t>
  </si>
  <si>
    <t>Propuesta de Reglamento</t>
  </si>
  <si>
    <t>II. Marco Jurídico de la Movilidad Segura/ Ordenamiento/ regulación del transporte Terrestre, el transito y la seguridad Vial</t>
  </si>
  <si>
    <t>2.1.1, 2.1.2, 2.1.3, 2.1.4, 2.1.5, 2.1.6, 2.1.7, 2.1.8 y 2.1.9</t>
  </si>
  <si>
    <t xml:space="preserve">1.1.2                         1.1.8                      1.4.1                                    1.4.2                         </t>
  </si>
  <si>
    <t>Invitación a Consulta Pública</t>
  </si>
  <si>
    <t>Consulta Pública convocada</t>
  </si>
  <si>
    <t>Aviso de Consulta Pública</t>
  </si>
  <si>
    <t>Cierre de Consulta Pública</t>
  </si>
  <si>
    <t>Observaciones Recibidas</t>
  </si>
  <si>
    <t>Invitación a Cierre de Consulta Pública</t>
  </si>
  <si>
    <t>Elaborar y Analizar la Matriz de Observaciones del proceso de Consulta Pública</t>
  </si>
  <si>
    <t>Matriz de Observaciones</t>
  </si>
  <si>
    <t>Matriz</t>
  </si>
  <si>
    <t>Elaborar Borrador de Reglamento para aprobación del CODINTRANT</t>
  </si>
  <si>
    <t>Borrador de Reglamento</t>
  </si>
  <si>
    <t>Oden del Día del Consejo</t>
  </si>
  <si>
    <t>Elaborar Borrador de Decreto para revisión del Poder Ejecutivo</t>
  </si>
  <si>
    <t>Borrador de Decreto</t>
  </si>
  <si>
    <t>Acta del Consejo</t>
  </si>
  <si>
    <t>Elaboración de Normativas de aplicación de la Ley No. 63-17</t>
  </si>
  <si>
    <t>Elaboración o Revisión de propuesta de Normativa</t>
  </si>
  <si>
    <t>Propuesta de Normativa</t>
  </si>
  <si>
    <t>Elaborar y Analizar la Matriz de Observaciones del proceso de revisión</t>
  </si>
  <si>
    <t>Elaborar Borrador de Normativa para aprobación del CODINTRANT</t>
  </si>
  <si>
    <t>Borrador de Normativa</t>
  </si>
  <si>
    <t>Elaborar Borrador de Resolución que emite la Normativa</t>
  </si>
  <si>
    <t>Borrador de Resolución</t>
  </si>
  <si>
    <t>Resolución Emitida</t>
  </si>
  <si>
    <t>Identificar las necesidades de adecuación de las leyes vigentes asociadas al sector,
definiendo modificaciones y promoviendo su aprobación, a los fines de que hagan
posible la modernización continua de sus operaciones, y contribuyan efectivamente
a la interacción entre sus actores.</t>
  </si>
  <si>
    <t>Actualización y Elaboración del Marco Jurídico para la aplicación de las funciones que la Ley 63-17 otorga al INTRANT</t>
  </si>
  <si>
    <t>Revisar las leyes, decretos, reglamentos, resoluciones y actos adminsitrativos existentes antes de la Ley 63-17</t>
  </si>
  <si>
    <t>Análisis Jurídico realizado</t>
  </si>
  <si>
    <t>Estudiar, elaborar, actualizar y/o adecuar la normativa legal (Reglamentos, Resoluciones, Normas, Actas, etc.) que constituyan una herramienta de apoyo a la estrategia y objetivos del PENSV y permitan la aplicación a corto plazo de medidas
preventivas, de control y de persecución.</t>
  </si>
  <si>
    <t xml:space="preserve">Elaborar propuestas de actualización de leyes, decretos, reglamentos, resoluciones y actos administrativos existentes antes de la Ley 63-17 </t>
  </si>
  <si>
    <t>Propuestas de Leyes, Decretos, Reglamentos, Resoluciones</t>
  </si>
  <si>
    <t>Borrador de Propuesta</t>
  </si>
  <si>
    <t>Estudiar y promover ante el Congreso Nacional la modificación de leyes con el objeto de que constituyan una herramienta de apoyo a la estrategia y objetivos del PENSV y permitan la aplicación a corto plazo de medidas preventivas, de control y de
persecución.</t>
  </si>
  <si>
    <t xml:space="preserve">Elaborar o revisar propuestas de Resoluciones regulatorias </t>
  </si>
  <si>
    <t>Resolución Regulatoria</t>
  </si>
  <si>
    <t>Promover la Transparencia en la gestión reglamentaria y normativa del INTRANT</t>
  </si>
  <si>
    <t>Atender a través inforeglamentos@intrant.gob.do las solicitudes de los usuarios/ciudadanos sobre los reglamentos y normativas</t>
  </si>
  <si>
    <t>Correos Electrónicos Recibidos</t>
  </si>
  <si>
    <t>Correos Enviados</t>
  </si>
  <si>
    <t>Campaña  Educativa sobre  el Marco Jurídico</t>
  </si>
  <si>
    <t>Edición e impresión de Ley, Reglamento Orgánico y Normativa</t>
  </si>
  <si>
    <t>Lanzamiento del Compendio</t>
  </si>
  <si>
    <t xml:space="preserve">Lanzamiento </t>
  </si>
  <si>
    <t>2.1.2 y 2.1.6</t>
  </si>
  <si>
    <t>Direccion Jurídica</t>
  </si>
  <si>
    <t>ENLACE PLAN ESTRATEGICO INSTITUCIONAL                  2017-2020</t>
  </si>
  <si>
    <t xml:space="preserve">1- Crear mecanismos de comunicación, información y atención al ciudadano </t>
  </si>
  <si>
    <t>1, Implementacion de la Estrategia de Comunicación Externa e Interna de la Institución.</t>
  </si>
  <si>
    <t>Director de Comunicaciones</t>
  </si>
  <si>
    <t>Porciento de estrategia implementada</t>
  </si>
  <si>
    <t>Estrategia Elaborada</t>
  </si>
  <si>
    <t>1.1.2 Creación de centro de atención al ciudadano vía telefónica ( call center) y digital (web y redes sociales) integrando inteligencia a los datos de las interacciones con los usuarios del servicio y el sector en general</t>
  </si>
  <si>
    <t>1,1-Monitorear mensualmente el  las denuncias quejas y/o sugerencias de los ciudadanos a traves de las redes sociales.</t>
  </si>
  <si>
    <t>Redes Sociales</t>
  </si>
  <si>
    <t>Porciento de denuncias tramitadas</t>
  </si>
  <si>
    <t>Informe de denuncias, quejas y sugerencias,</t>
  </si>
  <si>
    <t>1,2Monitorear diariamente las noticias relcionadas a la institución y el sector transporte, tránsito, movilidad y seguridad vial.</t>
  </si>
  <si>
    <t>Prensa .</t>
  </si>
  <si>
    <t>Porciento/cantidad de Síntesis elaboradas</t>
  </si>
  <si>
    <t>Historial de síntesis elaboradas</t>
  </si>
  <si>
    <t>1,3 Informar y orientar a la ciudadanía sobre las ejecutorias y servicios del INTRANT.</t>
  </si>
  <si>
    <t>Prensa y Relaciones Públicas.</t>
  </si>
  <si>
    <t>porcentaje/ cantidad de publicaciones</t>
  </si>
  <si>
    <t>Publicaciones impresas y digitales</t>
  </si>
  <si>
    <t>1,4 Realizar encuentros y actividades de fechas especiales con personalidades y Medios de Comunicación, con la finalidad de socializar e impulsar el alcance de las ejecutorias del INTRANT.</t>
  </si>
  <si>
    <t>Porecentaje/cantidad de encuentros realizados</t>
  </si>
  <si>
    <t>Imágenes y publicaciones, listas de asistencia o confirmación y firma de entregables.</t>
  </si>
  <si>
    <t>1,5 Planificar la presencia del INTRANT en los medios de comunicación (Media Tours, entrevistas, ruedas de prensa) y establecer posición de la marca en programas que sean de incidencia.</t>
  </si>
  <si>
    <t>Porcentaje de actividades de presencia en los medios y colocaciones.</t>
  </si>
  <si>
    <t>imágenes, notas y minutas de encuentros.</t>
  </si>
  <si>
    <t>1,6 Desarrollar relaciones estratégicas con los medios de comunicación y organismos competentes.</t>
  </si>
  <si>
    <t>Porcentaje de contactos realizados</t>
  </si>
  <si>
    <t>Informes de contactos y logros</t>
  </si>
  <si>
    <t>RD$3,000,000.00</t>
  </si>
  <si>
    <t>1,7 Realizar publicaciones especiales( suplementos, brochures, espacios en revistas, medios digitales y redes sociales).</t>
  </si>
  <si>
    <t>porcentaje/cantidad de publicaciones</t>
  </si>
  <si>
    <t>Publicaciones realizadas</t>
  </si>
  <si>
    <t>RD$10,000,000.00</t>
  </si>
  <si>
    <t>1,8 Establecer mecanismos de Monitoreo y Evaluación.</t>
  </si>
  <si>
    <t>porcentaje/cantidad de monitoreos</t>
  </si>
  <si>
    <t>Monitoreos realizados</t>
  </si>
  <si>
    <t xml:space="preserve">1,8 Elaborar contenidos de apoyo a los planes y proyectos de la institución </t>
  </si>
  <si>
    <t>porcentaje/cantidad de contenidos elaborados</t>
  </si>
  <si>
    <t>Contenidos elaborados</t>
  </si>
  <si>
    <t>1,9 Desarrollar acciones de comunicación interna (Anuncios, murales, letreros, señalítica y correo interno).</t>
  </si>
  <si>
    <t>porcentaje/cantidad de anuncios</t>
  </si>
  <si>
    <t>Anuncios internos, murales.</t>
  </si>
  <si>
    <t>1,10 Colocar publicaciones (avisos) en periódicos impresos y digitales</t>
  </si>
  <si>
    <t>porcentaje/cantidad de publicaciones colocadas</t>
  </si>
  <si>
    <t>Avisos publicados</t>
  </si>
  <si>
    <t>2- Crear campañas de Comunicación para sustentar la Movilidad, la prevención de siniestros viales y la integración de la ciudadanía a las normativas y servicios del intrant.</t>
  </si>
  <si>
    <t>2,1 Diseñar campanias y operativos de difusion, orientación, sensibilización y prevención.</t>
  </si>
  <si>
    <t>Prensa y Relaciones Públicas, Redes Sociales, Audiovisual</t>
  </si>
  <si>
    <t>Porciento/Cantidad de Publicaciones,  material pulicitario y promocional impreso y digital (Vallas, afiches, botones, gorras, t-shirt,flyer, roll banner, stand, bajantes, tarimas, truss, pautas) y minutas de reuniones.</t>
  </si>
  <si>
    <t>Reportes de prensa, reportes del COE, OPS.</t>
  </si>
  <si>
    <t>2,2 Difundir a la ciudadanía la Ley 63-17 de Movilidad,.</t>
  </si>
  <si>
    <t>Porciento/ cantidad de ejemplares de la ley distribuidos</t>
  </si>
  <si>
    <t>Relación de distribución de ejemplares de la ley.</t>
  </si>
  <si>
    <t>2,3 Desarrollar talleres educativos sobre la Ley 63-17 a miembros de los Medios de Comunicación, instituciones y miembros sociedad civil</t>
  </si>
  <si>
    <t>cantidad/ porciento de talleres impartidos</t>
  </si>
  <si>
    <t>Fotografías de los talleres realizados</t>
  </si>
  <si>
    <t>2,4 Disenar espacios y canales  de informacion en medios de comunicación: (Segmento radial, tv  y/o digital).</t>
  </si>
  <si>
    <t>Cantidad de espacios diseniados</t>
  </si>
  <si>
    <t>Screen, fotos y data de los espacios.</t>
  </si>
  <si>
    <t xml:space="preserve">2,5 Planificar y ejecutar actividades y eventos de apoyo a otras areas de la institución. </t>
  </si>
  <si>
    <t>Cantidad de eventos realizados</t>
  </si>
  <si>
    <t>Fotos de los eventos realizados.</t>
  </si>
  <si>
    <t>Implementar los Perfiles de Imagen para el Posicionamiento Institucional</t>
  </si>
  <si>
    <t>Implementar un pin distintivo institucional (botón metálico con logo INTRANT).</t>
  </si>
  <si>
    <t xml:space="preserve">Relaciones Públicas </t>
  </si>
  <si>
    <t>Cantidad de pines adquiridos</t>
  </si>
  <si>
    <t xml:space="preserve">pines distintivos </t>
  </si>
  <si>
    <t>1. Autodiagnostico CAF realizado y aplicadas las mejoras para garantizar una gestión de excelencia</t>
  </si>
  <si>
    <t xml:space="preserve">Realizado y entregado autodiagnostico  al MAP </t>
  </si>
  <si>
    <t>Gestión de Calidad</t>
  </si>
  <si>
    <t>Autodiagnostico realizado</t>
  </si>
  <si>
    <t xml:space="preserve">Guia de diagnostico y acuse de recibo </t>
  </si>
  <si>
    <t>4.6 Implementación de Sistemas de Calidad y Control de Gestión</t>
  </si>
  <si>
    <t>4.6.1 Maximizar el uso de los recursos existentes, estableciendo una clara jerarquía de prioridades en relación con los objetivos y resultados esperados.</t>
  </si>
  <si>
    <t>1.1 implementacion de un nuevo marco legal</t>
  </si>
  <si>
    <t>1.1.12 Diseñar un modelo efectivo de establecimiento de normas tecnicas y control de calidad para las estructuras, componentes y procesos del sistema, sustentado en instituciones y autoridades del sector publico y privado.</t>
  </si>
  <si>
    <t xml:space="preserve">Realizado y dado el  seguimiento del Plan de Mejora </t>
  </si>
  <si>
    <t>Seguimiento Realizado</t>
  </si>
  <si>
    <t>2. Institucion eficiente y eficaz por gestión orientada a procesos</t>
  </si>
  <si>
    <t>Identificados y documentados todos los procesos de la institución</t>
  </si>
  <si>
    <t>Cantidad de Procesos documentados</t>
  </si>
  <si>
    <t>35% De todos los procesos de la institución</t>
  </si>
  <si>
    <t xml:space="preserve">Matriz control aplicación de plan de mejora </t>
  </si>
  <si>
    <t>1.4 Simplificación de trámites asociados con movilidad para los ciudadanos.</t>
  </si>
  <si>
    <t>1.4.3 Establecimiento de los procesos de los Centros de servicios integrados y asegurar la simplificacion de los trámites asociados a la movilidad</t>
  </si>
  <si>
    <t xml:space="preserve">Implamentados  los procesos documentados </t>
  </si>
  <si>
    <t>Cantidad de Procesos implementados</t>
  </si>
  <si>
    <t xml:space="preserve">Proceso documentado </t>
  </si>
  <si>
    <t>Auditados los procesos implementados</t>
  </si>
  <si>
    <t>Cantidad de Procesos auditados</t>
  </si>
  <si>
    <t>3. Monitoreo para alimentar el indicador sobre la calidad de los servicios ofrecidos por la institución</t>
  </si>
  <si>
    <t>Programación y realización  anual de encuentas de satisfacción de los servicios de la institución</t>
  </si>
  <si>
    <t xml:space="preserve">Programacion realizada </t>
  </si>
  <si>
    <t>Cargados los datos de los servicios de la institución y de los funcionarios en el Observatorio Nacional de la Calidad de los Servicios Públicos</t>
  </si>
  <si>
    <t xml:space="preserve">Cantidad de plan de acción eleborado </t>
  </si>
  <si>
    <t>4. Equipo Humano de Alto Desempeño</t>
  </si>
  <si>
    <t>Monitoreo del Sistema de Indicadores Sismap</t>
  </si>
  <si>
    <t xml:space="preserve">Fortalecimiento Institucional </t>
  </si>
  <si>
    <t>Sismap INTRANT</t>
  </si>
  <si>
    <t>Elaboracion Manual de Funciones del Intrant (MOF)</t>
  </si>
  <si>
    <t xml:space="preserve">Manual de Funcion Aprobado y Resolutado </t>
  </si>
  <si>
    <t>4.3 Desarrollar Sistema de Gestión Humana, basado en el mérito, con igualdad de oportunidades y asegurar el desarrollo de talentos y mejoramiento del desempeño</t>
  </si>
  <si>
    <t>4.3.1 Diseñar los perfiles y las competencias de la estructura de cargos que soportaran  la misión y visión del INTRANT.</t>
  </si>
  <si>
    <t>Elaboración de Manuales de Funciones Departamentales</t>
  </si>
  <si>
    <t xml:space="preserve">Cantidad de manuales elaborados </t>
  </si>
  <si>
    <t>5. Intitución transparente y haciendo buen uso de los recursos del estado</t>
  </si>
  <si>
    <t>Autodiagnostico de las  Normas Basicas de Control Interno (NOBACI)</t>
  </si>
  <si>
    <t xml:space="preserve">Matrices Completadas </t>
  </si>
  <si>
    <t>4.5 Gestión Financiera que aseguren la transparencia y buen uso de los recursos del estado</t>
  </si>
  <si>
    <t>4.5.1 Implementar las normas de control interno que garanticen un uso eficiente y adecuado de los recursos disponibles.</t>
  </si>
  <si>
    <t>Actualizada  la información de la ejecución  fisico-finaciera del presupuesto y realizado el seguimiento de cumplimiento.</t>
  </si>
  <si>
    <t xml:space="preserve">Dirección de Planificacion </t>
  </si>
  <si>
    <t>cantidad de seguimientos realizados</t>
  </si>
  <si>
    <t>4.5.4 Fortalecer el proceso de sustentación presupuestaria, a los fines de facilitar las asignaciones de recursos requeridas para el logro de los objetivos y metas institucionales.</t>
  </si>
  <si>
    <t>Dirección de Planificación</t>
  </si>
  <si>
    <t>Direccion de Tecnologia y Comunicaciones</t>
  </si>
  <si>
    <t>META PROGRAMADA 2019</t>
  </si>
  <si>
    <t>1 - Instalación y Configuración Equipos Seguridad de Acceso a la Información</t>
  </si>
  <si>
    <t>Analisis y Diseño</t>
  </si>
  <si>
    <t>Seguridad y Monitoreo TIC</t>
  </si>
  <si>
    <t>Documento Diseño Conceptual</t>
  </si>
  <si>
    <t>11 Equipos</t>
  </si>
  <si>
    <t>Documentacion de Especificacion de Requisito del Software</t>
  </si>
  <si>
    <t>Fortalecimiento Institucional</t>
  </si>
  <si>
    <t xml:space="preserve">4.7.2 Modernizar las Plataformas tecnológicas, así como los equipos informáticos de acuerdo a las necesidades
presentes y futuras del Intrant.
</t>
  </si>
  <si>
    <t>Adquisición</t>
  </si>
  <si>
    <t>Cantidad Equipos Comprados</t>
  </si>
  <si>
    <t>Orden de compra</t>
  </si>
  <si>
    <t>Implementación</t>
  </si>
  <si>
    <t>Cantidad Equipos Instalados -Reporte Configuración Equipos-</t>
  </si>
  <si>
    <t>Disponibilidad de solución de acuerdo al diseño pactado con usuario final</t>
  </si>
  <si>
    <t>2 -Instalación y Configuración de Equipos de Seguridad Wireless</t>
  </si>
  <si>
    <t>Recopilación de Informacion</t>
  </si>
  <si>
    <t>15 Equipos</t>
  </si>
  <si>
    <t>Orden de Compra</t>
  </si>
  <si>
    <t>3 -Mantenimiento de los Servicios Red</t>
  </si>
  <si>
    <t xml:space="preserve">Configuracion de switches </t>
  </si>
  <si>
    <t>Operaciones TIC</t>
  </si>
  <si>
    <t>Reporte de conexión</t>
  </si>
  <si>
    <t>10 Switches</t>
  </si>
  <si>
    <t>Switches interconectados</t>
  </si>
  <si>
    <t>Gestión Tecnológica: Asegurar la integración de herramientas y sistemas que permitan eficientizar las operaciones del Intrant</t>
  </si>
  <si>
    <t>Instalacion y configuracion de servidor de correo electronicos</t>
  </si>
  <si>
    <t>100%</t>
  </si>
  <si>
    <t>Distribución de equipos en diferente segmentos de red</t>
  </si>
  <si>
    <t>Fortalecimiento Institucional:</t>
  </si>
  <si>
    <t>Gestión Tecnológica</t>
  </si>
  <si>
    <t xml:space="preserve">Configuracion de futuras conexiones VPN </t>
  </si>
  <si>
    <t>Reportes de conexión</t>
  </si>
  <si>
    <t>4 - Mantenimiento de los Servicios Infraestructura</t>
  </si>
  <si>
    <t xml:space="preserve">Implementacion de politicas generales (GPO, Politicas de asceso) </t>
  </si>
  <si>
    <t>Cantidad de politicas implementadas</t>
  </si>
  <si>
    <t>15 Políticas</t>
  </si>
  <si>
    <t>Reporte mensualde Cantidad de politicas implementadas</t>
  </si>
  <si>
    <t>4.7.2 Modernizar las Plataformas tecnológicas, así como los equipos informáticos de acuerdo a las necesidades
presentes y futuras del Intrant.
4.7.3 Renovar las redes y sistemas de telecomunicaciones de la institución a los fines de garantizar una mayor
conectividad, seguridad de acceso y la comunicación entre todas las localidades del Intrant.</t>
  </si>
  <si>
    <t>Creacion de politicas de Backup de las Bases de Datos</t>
  </si>
  <si>
    <t>Cantidad de Backup mensuales</t>
  </si>
  <si>
    <t>Informes mensuales de la cantidad de Back up relaizados</t>
  </si>
  <si>
    <t>Instalacion y configuracion de nuevos servidores de respaldo para el size alterno</t>
  </si>
  <si>
    <t>Servidores adquiridos</t>
  </si>
  <si>
    <t>Reporte de servidores instalados</t>
  </si>
  <si>
    <t>5 - Definición y Gestión Proyectos TIC</t>
  </si>
  <si>
    <t>Identificación Tareas y Recursos Proyecto de un proyecto</t>
  </si>
  <si>
    <t>Administración de Proyectos TIC.</t>
  </si>
  <si>
    <t>Cantidad Proyectos Definidos</t>
  </si>
  <si>
    <t>20 Proyectos TIC</t>
  </si>
  <si>
    <t>Expedientes Proyectos Definidos</t>
  </si>
  <si>
    <t>4.6.2 Identificar los compromisos existentes en cuanto a normas e indicadores relacionados al sector con el objetivo de
garantizar los resultados esperados.</t>
  </si>
  <si>
    <t>Seguimiento Ejecución Proyecto</t>
  </si>
  <si>
    <t>Dep. Administración de Proyectos TIC.</t>
  </si>
  <si>
    <t>Reporte Registro de Avances</t>
  </si>
  <si>
    <t>Reporte de Seguimiento de Proyectos</t>
  </si>
  <si>
    <t>Implementación y Cierre Proyectos</t>
  </si>
  <si>
    <t>Cantidad Proyectos Implementados</t>
  </si>
  <si>
    <t>Documento Cierre Proyecto</t>
  </si>
  <si>
    <t>6- Servicios de HelpDesk</t>
  </si>
  <si>
    <t>Realizar mantenimientos preventivos en  todas las computadoras de la Sede Principal,INTRANT, ENEVIAL, Centro de Control, Direccion de Licencias</t>
  </si>
  <si>
    <t>Administración de Servicios IT</t>
  </si>
  <si>
    <t>Cantidad de mantenimientos realizados</t>
  </si>
  <si>
    <t>400 Estaciones Trabajo</t>
  </si>
  <si>
    <t>Formulario de Mantenimiento de equipos</t>
  </si>
  <si>
    <t>4.7.2 Modernizar las Plataformas tecnológicas, así como los equipos informáticos de acuerdo a las necesidades</t>
  </si>
  <si>
    <t>Actualizar y optimizar los equipos informáticos que necesiten las áreas segun factiblilidad de los mismos.</t>
  </si>
  <si>
    <t>Cantidad de equipos optimizados</t>
  </si>
  <si>
    <t>50 Equipos</t>
  </si>
  <si>
    <t>Actualizar los sistemas operativos y programas de los equipos de la institución a requerimiento de las áreas.</t>
  </si>
  <si>
    <t>100 Estaciones Trabajo</t>
  </si>
  <si>
    <t>Realizar soportes a solicitud de los usuarios que lo requieran, atención de incidencias  y peticiones</t>
  </si>
  <si>
    <t>1,000 Soportes Solicitados</t>
  </si>
  <si>
    <t>7 - Desarrollo Módulos ERP Intrant</t>
  </si>
  <si>
    <t>Análisis y Recolección de Requerimientos con los usuarios</t>
  </si>
  <si>
    <t>Desarrollo e Implementación de Sistemas</t>
  </si>
  <si>
    <t>Documento de Requisitos Funcionales</t>
  </si>
  <si>
    <t>20 Requisitos Funcionales</t>
  </si>
  <si>
    <t>Relación de Requisitos Funcionales</t>
  </si>
  <si>
    <t>4.7.2 Modernizar las Plataformas tecnológicas, así como los equipos informáticos de acuerdo a las necesidades
presentes y futuras del Intrant.</t>
  </si>
  <si>
    <t>Diseño y Desarrollo de los Módulos</t>
  </si>
  <si>
    <t>Diseño Datos y Diseño Arquitectónico de Programa</t>
  </si>
  <si>
    <t>20 Unidades</t>
  </si>
  <si>
    <t>Diagramas de Diseño de Datos y Diseño Arquitectónico de Programas</t>
  </si>
  <si>
    <t>Pruebas y Correcciones</t>
  </si>
  <si>
    <t>Reporte de Pruebas</t>
  </si>
  <si>
    <t>20 Sesiones</t>
  </si>
  <si>
    <t>Reportes Pruebas</t>
  </si>
  <si>
    <t>Implementación de los Módulos</t>
  </si>
  <si>
    <t>Módulos Implemenados, Reporte Implementación</t>
  </si>
  <si>
    <t>20 Módulos</t>
  </si>
  <si>
    <t>Reportes Implementación</t>
  </si>
  <si>
    <t>1.0 Coordinar y transferir el resultado monetario de las sanciones administrativas impuestas a los operadores del transporte, que sean sorprendidos infringiendo la Ley 63−17 de Movilidad, Transporte Terrestre, Tránsito y Seguridad Vial, previa coordinación con la Dirección Ejecutiva del INTRANT</t>
  </si>
  <si>
    <t>Recorridos de asistencia junto a los inspectores de  los  departamentos de Transporte Urbano, Interurbano, Especial,  motocicletas, entre otros.</t>
  </si>
  <si>
    <t>Dep. de Coordinación con Administradoreas de Sanciones.</t>
  </si>
  <si>
    <t>Cantidad de asistencia solicitadas</t>
  </si>
  <si>
    <t>Lista de operativos, actas de fiscalización y casos compartidos.</t>
  </si>
  <si>
    <t>Desarrollar diversos operativos de inspección en busca de posibles operadores piratas, previa solicitud de los departamentos correspondientes.</t>
  </si>
  <si>
    <t>Detención y retencion de los vehículos sorprendidos operando de manera ilegal en las rutas del transporte, previamente notificadas por los inspectores departamentales responsables.</t>
  </si>
  <si>
    <t>Clausura de oficinas o controles improvisados, así como la retención de vehículos sorprendidos operando de manera ilegal, luego de previa notificación y su eventual optemperación a la advertencia realizada por los inspectores del INTRANT.</t>
  </si>
  <si>
    <t>2.0 Analizar y cuantificar las diversos infracciones y sinisestros viales acontecidos a nivel nacional.</t>
  </si>
  <si>
    <t xml:space="preserve">
Investigación de  accidentes y  siniestros viales acontecidos en las diversas provincias, para lo cual se coordinará con DIGESET, Procuraduría y la Policía Nacional. 
Se ha habilitado la compatibilidad con lectores de pantalla.
</t>
  </si>
  <si>
    <t>Dep. de Análisis de Infracccones y Siniestros Viales.</t>
  </si>
  <si>
    <t xml:space="preserve">Reportes diarios e informes semanales  que remitan los diversos encargados provinciales y coordinadores regionales a nivel nacional. </t>
  </si>
  <si>
    <t>Comparación de reportes enviados por los provinciales y los coodinadores regionales.</t>
  </si>
  <si>
    <t>Levantamientos de condiciones y estatus de las diversas modalidades del transporte en las provincias.</t>
  </si>
  <si>
    <t>ES UN SOLO  MONTO EN CONJUNTO</t>
  </si>
  <si>
    <t xml:space="preserve">Instruir a los encargados provinciales a mantener una comunicación fluida con las diversas instituciones de seguridad y socorro de su localidad, a fin de estar informados sobre todo acontecimiento que involucre incidentes o siniestros con vehículos del transporte. </t>
  </si>
  <si>
    <t xml:space="preserve">
Investigar los accidentes de transito para rendir informes que permitan elaborar planes de mobilidad con DIGESET y la Procuraduría.
Se ha habilitado la compatibilidad con lectores de pantalla.
</t>
  </si>
  <si>
    <t xml:space="preserve">Dirección de Coordinación y Monitoreo de Infracciones y Siniestros Viales </t>
  </si>
  <si>
    <t>ENLACE PLAN ESTRATEGICO INSTITUCIONAL 2017-2020</t>
  </si>
  <si>
    <t>1. Calmado de Tráfico Av. George Washington.</t>
  </si>
  <si>
    <t>Implementación Semafórica de la Propuesta Elaborada</t>
  </si>
  <si>
    <t>Centro de Control de Tráfico</t>
  </si>
  <si>
    <t>Cantidad de Semáforos colocados</t>
  </si>
  <si>
    <t>-</t>
  </si>
  <si>
    <t>Semáforos colocados / Fotos
Reporte de instalación de semáforos</t>
  </si>
  <si>
    <t>Seguridad Vial</t>
  </si>
  <si>
    <t>3.1.9</t>
  </si>
  <si>
    <t>2. Caminos Seguros en Zonas Escolares.</t>
  </si>
  <si>
    <t>Evaluación Técnica en torno a Centros Educativos</t>
  </si>
  <si>
    <t>Dpto. Planes de Movilidad</t>
  </si>
  <si>
    <t>Cantidad de Zonas Escolares evaluadas</t>
  </si>
  <si>
    <t>Fotos
Minutas de Reuniones</t>
  </si>
  <si>
    <t>3.1.1</t>
  </si>
  <si>
    <t>Elaboración propuesta técnica de Mejoras de Movilidad</t>
  </si>
  <si>
    <t>Dpto. Planes de Movilidad
Dpto. Arquitectura</t>
  </si>
  <si>
    <t>Cantidad de informes técnicos realizados</t>
  </si>
  <si>
    <t>Informe Técnico</t>
  </si>
  <si>
    <t>3. Elaboración de Planes Piloto de Movilidad Sostenible en ciudades de gran accidentalidad.</t>
  </si>
  <si>
    <t>Elaboración Plan de Trabajo 
General</t>
  </si>
  <si>
    <t>Documento Elaborado</t>
  </si>
  <si>
    <t>Plan de Trabajo General</t>
  </si>
  <si>
    <t>Planificación, Diseño, Innovación y Supervisión de la Movilidad Terrestre:</t>
  </si>
  <si>
    <t>1.1.4</t>
  </si>
  <si>
    <t>Evaluación Técnica en las ciudades de acuerdo al Plan de Trabajo</t>
  </si>
  <si>
    <t>Cantidad de ciudades evaluadas</t>
  </si>
  <si>
    <t>Elaboración de Plan de Movilidad Sostenible</t>
  </si>
  <si>
    <t>Cantidad de Planes entregados a Alcaldías</t>
  </si>
  <si>
    <t>Documento Plan de Movilidad Sostenible</t>
  </si>
  <si>
    <t>4. Diseño de Terminales Interurbanas para el Ordenamiento del Transporte Público.</t>
  </si>
  <si>
    <t>Diseño de Terminales Interurbanas</t>
  </si>
  <si>
    <t>Dpto. Estudios y Proyectos</t>
  </si>
  <si>
    <t>Cantidad de Terminales Diseñadas</t>
  </si>
  <si>
    <t>Memoria de Cálculo de Terminales</t>
  </si>
  <si>
    <t>Planificación, Diseño, Innovación y Supervisión de la Movilidad Terrestre</t>
  </si>
  <si>
    <t>1.7.11</t>
  </si>
  <si>
    <t>Elaboración de propuesta de Operación de Terminales 
Interurbanas</t>
  </si>
  <si>
    <t>Propuesta de Operación de Terminales</t>
  </si>
  <si>
    <t>5. Implementación de Sistema de Transporte Inteligente (ITS, por sus siglas en inglés) al Usuario para promover las Rutas de Transporte Público en el Gran Santo Domingo.</t>
  </si>
  <si>
    <t>Campaña de promoción de la App y análisis de Satisfacción al Usuario</t>
  </si>
  <si>
    <t>Cantidad de Usuarios con acceso a la App</t>
  </si>
  <si>
    <t>60% o más de los usuarios que se encuesten de acuerdo al Universo estadístico que se determine</t>
  </si>
  <si>
    <t>Encuestas de Satisfacción
Reporte de Alcance de la App
Análisis de Satisfacción de los Usuarios</t>
  </si>
  <si>
    <t>1.7.10</t>
  </si>
  <si>
    <t>6. Mejoras en la calidad de servicio de los corredores de Transporte Público operados por OMSA a nivel nacional.</t>
  </si>
  <si>
    <t>Evaluación Técnica de Servicio y Operación de los Corredores de OMSA</t>
  </si>
  <si>
    <t>Cantidad de Corredores evaluados</t>
  </si>
  <si>
    <t>1.7.3</t>
  </si>
  <si>
    <t>7. Peatón Seguro: adecuación de aceras próximas a paradas de autobuses urbanos e interurbanos, mejoramiento de las condiciones para el desplazamiento de los peatones y accesibilidad universal en áreas de trasbordos.</t>
  </si>
  <si>
    <t>Levantamiento de Información</t>
  </si>
  <si>
    <t>Dpto. Arquitectura</t>
  </si>
  <si>
    <t>Cantidad de Estaciones</t>
  </si>
  <si>
    <t>Fotos
Plano de Situación Actual
Vuelos de Drones</t>
  </si>
  <si>
    <t>3.2.1</t>
  </si>
  <si>
    <t>Elaboración de Propuesta de Mejoras</t>
  </si>
  <si>
    <t>Plano de Propuesta
Vuelos de Drones</t>
  </si>
  <si>
    <t>Gestión de apadrinamiento de mejora de entorno</t>
  </si>
  <si>
    <t>Minutas de reunión
Fotos de Implementación</t>
  </si>
  <si>
    <t>Implementación de Propuesta</t>
  </si>
  <si>
    <t>Dpto. de Gestión de Movilidad Sostenible</t>
  </si>
  <si>
    <t>Fotos
Vuelos de Drones</t>
  </si>
  <si>
    <t>8. Actualización de base de datos mediante estudios de tránsito y transporte.</t>
  </si>
  <si>
    <t>Encuestas de movilidad O - D</t>
  </si>
  <si>
    <t>Cantidad de Zonas encuestadas</t>
  </si>
  <si>
    <t>Formularios de encuestas
Análisis de datos recolectados</t>
  </si>
  <si>
    <t>Planificación, diseño, innovación y supervisión de la movilidad terrestre: gestionar la rectoría nacional de la movilidad, el transporte terrestre, el tránsito y la seguridad vial en la planificación, diseño, innovación y supervición de la movilidad terrestres y seguridad vial, centrado en ciudadano, asegurando nuestra contribución a la mejora en su calidad de vida</t>
  </si>
  <si>
    <t>1.5.2</t>
  </si>
  <si>
    <t>Estudios de volumen y  distribución de la demanda en rutas de Transporte Público</t>
  </si>
  <si>
    <t>Cantidad de Zonas estudiadas</t>
  </si>
  <si>
    <t>Formularios de estudios
Análisis de datos recolectados</t>
  </si>
  <si>
    <t>Estudio de georreferenciacion de rutas de Transporte Público</t>
  </si>
  <si>
    <t>Cantidad de Rutas Georreferenciadas</t>
  </si>
  <si>
    <t>Información Levantada
Rutas Georreferenciadas</t>
  </si>
  <si>
    <t>Conteo vehicular en GSD</t>
  </si>
  <si>
    <t>Cantidad de intersecciones
levantadas</t>
  </si>
  <si>
    <t>Estudios de demanda</t>
  </si>
  <si>
    <t>Estudios de carga</t>
  </si>
  <si>
    <t>Cantidad de Puertos levantados</t>
  </si>
  <si>
    <t>Formularios de encuestas
Análisis de datos recolectados
Presentación de Datos Analizados</t>
  </si>
  <si>
    <t>Estudio socioeconómico del operador de Transporte Público</t>
  </si>
  <si>
    <t>Estudio socioeconómico</t>
  </si>
  <si>
    <t>Estudio socioeconómico del operador de Transporte de Carga</t>
  </si>
  <si>
    <t>Estudio socioeconómico del operador de Motocicletas</t>
  </si>
  <si>
    <t>Estudio económico para la tarifa (carga, pasajeros, taxi, escolar)</t>
  </si>
  <si>
    <t>Estudio económico para la tarifa</t>
  </si>
  <si>
    <t>Estudios de integración intermodal</t>
  </si>
  <si>
    <t>Dpto. Planes de Movilidad
Dpto. Estudios y Proyectos</t>
  </si>
  <si>
    <t>Minutas de Reunión
Prueba de la intermodalidad
Fotos
Informes</t>
  </si>
  <si>
    <t>Diseñar un Centro de Control de Transporte Público y Transporte de Carga</t>
  </si>
  <si>
    <t>Dpto. Estudios y Proyectos
Dpto. Centros de Control</t>
  </si>
  <si>
    <t>Memoria de diseño Centros de Control</t>
  </si>
  <si>
    <t>9. Regulación, y promoción de la Movilidad Urbana Sostenible.</t>
  </si>
  <si>
    <t>Día Mundial de la Bicicleta (DMB)</t>
  </si>
  <si>
    <t>Evento realizado</t>
  </si>
  <si>
    <t>Planificación DMB/SNMS
Diapositiva DMB/SNMS
Reporte de gestión de actividades
Minutas de Reuniones de Gestión
Calendario de Mediatour
Reporte de medios informativos
Fotos de las actividades realizadas
Revista resumen del evento</t>
  </si>
  <si>
    <t>1.1.8</t>
  </si>
  <si>
    <t>** En estos temas nunca se ha manejado costos, solo listados de cantidades. Por lo tanto no tenemos una idea aproximada de los gastos.</t>
  </si>
  <si>
    <t>Semana Nacional de la Movilidad Sostenible (SNMS)</t>
  </si>
  <si>
    <t>10. Evaluación de protocolos y propuesta de la re-estructuración y eficientización del sistema de Transporte Público en el Gran Santo Domingo.</t>
  </si>
  <si>
    <t>Levantamiento de Información y Elaboración Propuesta</t>
  </si>
  <si>
    <t>Cantidad de propuestas elaboradas</t>
  </si>
  <si>
    <t>Información Levantada
Propuesta Técnica</t>
  </si>
  <si>
    <t>11. Mejoras puntuales para fortalecer la movilidad segura y disminuir la congestión.</t>
  </si>
  <si>
    <t xml:space="preserve">Evaluación Técnica </t>
  </si>
  <si>
    <t>Dpto. Estudios y Proyectos
Dpto. Planes de Movilidad</t>
  </si>
  <si>
    <t>Cantidad de solicitudes evaluadas</t>
  </si>
  <si>
    <t>1.7.15</t>
  </si>
  <si>
    <t>Elaboración propuesta técnica</t>
  </si>
  <si>
    <t>12. Mejora en corredor para transporte de carga.</t>
  </si>
  <si>
    <t>Levantamiento de información</t>
  </si>
  <si>
    <t>Datos levantados
Fotos del levantamiento</t>
  </si>
  <si>
    <t>1.7.44</t>
  </si>
  <si>
    <t>13. Planes de tráfico para el Centro de Control de Semáforo.</t>
  </si>
  <si>
    <t>Levantamiento de la situación actual y propuesta de mejora</t>
  </si>
  <si>
    <t>Dpto. Planes de Movilidad
Centro de Control de 
Tráfico</t>
  </si>
  <si>
    <t>Cantidad de Intersecciones semaforizadas levantadas</t>
  </si>
  <si>
    <t>Formularios de levantamiento
Fotos</t>
  </si>
  <si>
    <t>1.7.16</t>
  </si>
  <si>
    <t>Planes de Tiempo con el Centro de Control</t>
  </si>
  <si>
    <t>Cantidad de Subáreas modeladas</t>
  </si>
  <si>
    <t>Modelado de Subáreas</t>
  </si>
  <si>
    <t>Implementación y Revisión en campo de las Propuestas implementadas</t>
  </si>
  <si>
    <t>Cantidad de cruces</t>
  </si>
  <si>
    <t>Fotos
Informe de revisión</t>
  </si>
  <si>
    <t>14. Plan de Sistemas de Control de Tráfico y Programación semafórica a nivel nacional.</t>
  </si>
  <si>
    <t>Levantamiento de la situación actual</t>
  </si>
  <si>
    <t>Fortalecimiento institucional.</t>
  </si>
  <si>
    <t>4.8.5</t>
  </si>
  <si>
    <t>Propuesta de Planes de Tiempo y Sistemas de Control de Tráfico</t>
  </si>
  <si>
    <t>Documento Planes de Tiempo</t>
  </si>
  <si>
    <t>15. Mantenimiento al Sistema de Control de Tráfico del Gran Santo Domingo.</t>
  </si>
  <si>
    <t>Supervisión y certificación de mantenimiento preventivo</t>
  </si>
  <si>
    <t>Cantidad de Mantenimientos  realizados al 100% del Sistema</t>
  </si>
  <si>
    <t>Reporte Semanal de Centro de Control de Tráfico</t>
  </si>
  <si>
    <t>Supervisión y certificación de mantenimiento correctivo</t>
  </si>
  <si>
    <t>% Supervisado de los mantenimientos realizados</t>
  </si>
  <si>
    <t>17. Elaboración plan de señalización vertical y horizontal del Centro Histórico de la ciudad de Santiago.</t>
  </si>
  <si>
    <t>Estudio del patrón de circulación vial y levantamiento de señalización existente</t>
  </si>
  <si>
    <t>Dpto. Movilidad Santiago</t>
  </si>
  <si>
    <t>% Datos levantados</t>
  </si>
  <si>
    <t>Planificación, diseño, innovación y supervisión de la movilidad terrestre.</t>
  </si>
  <si>
    <t xml:space="preserve">1.7.17
1.7.20 </t>
  </si>
  <si>
    <t>Elaboración de propuesta de Señalización</t>
  </si>
  <si>
    <t>Propuesta de Señalizaciòn</t>
  </si>
  <si>
    <t>18. Evaluación de los Corredores y Paradas del Transporte Colectivo de Autobuses  OMSA de la Ciudad de Santiago.</t>
  </si>
  <si>
    <t>Levantamiento de los Corredores OMSA</t>
  </si>
  <si>
    <t>Formularios de Levantamiento
Fotos</t>
  </si>
  <si>
    <t xml:space="preserve">1.7.7 </t>
  </si>
  <si>
    <t>Elaboración de propuesta de Señalización y puntos para colocación de casetas</t>
  </si>
  <si>
    <t>Informes Técnicos de Propuesta</t>
  </si>
  <si>
    <t>20. Mejoras puntuales en la Av. Mirador del Yaque, Santiago (propuesta de muro divisorio central).</t>
  </si>
  <si>
    <t>Levantamiento de Situación Actual, evaluación técnica</t>
  </si>
  <si>
    <t>Elaboración de propuesta técnica de mejoras de movilidad</t>
  </si>
  <si>
    <t>Informe Técnico de Propuesta</t>
  </si>
  <si>
    <t>Dirección de Movilidad Sostenible</t>
  </si>
  <si>
    <t>ENLACE PLAN ESTRATÉGICO INSTITUCIONAL                  2017-2020</t>
  </si>
  <si>
    <t>ENLACE PLAN ESTRATÉGICO  NACIONAL PARA LA SEGURIDAD VIAL DE LA REPUBLICA DOMINICANA (PENSV) 2017-2020</t>
  </si>
  <si>
    <t>Establecer una metodología que permita realizar el calculo de costos de operación eficientes para el transporte de carga terrestre</t>
  </si>
  <si>
    <t xml:space="preserve">Levantamiento de información de campo sobre cadenas logísticas y sus actores, con apoyo de asistencia técnica del BID </t>
  </si>
  <si>
    <t>Dirección de Transporte de Cargas-consultor BID</t>
  </si>
  <si>
    <t>Cantidad de Informes Aprobados</t>
  </si>
  <si>
    <t xml:space="preserve">1 informe </t>
  </si>
  <si>
    <t>Informes, formularios de campo, correo electrónico,  archivos físicos y digitales</t>
  </si>
  <si>
    <t>1.7.34 y 1.7.36</t>
  </si>
  <si>
    <t>Identificación de las Principales problemáticas que interfieren en la operación eficiente del transporte de carga terrestre</t>
  </si>
  <si>
    <t>Dirección de Transporte de Carga-consultor BID</t>
  </si>
  <si>
    <t>1 Informe Final</t>
  </si>
  <si>
    <t>Informe, documento de diagnostico de la consultoría</t>
  </si>
  <si>
    <t>Desarrollar una plataforma tecnológica que sirva de herramienta de cálculo en línea, de costos eficientes del transporte de carga terrestre</t>
  </si>
  <si>
    <t>Dirección de Transporte de Cargas-Dirección de Tecnología BID</t>
  </si>
  <si>
    <t xml:space="preserve">% de avance de la Herramienta de calculo de costos de operación eficientes </t>
  </si>
  <si>
    <t>Base de datos</t>
  </si>
  <si>
    <t>Mantener actualizada la herramienta tecnológica con informaciones de mercado e insumos para un adecuado calculo.</t>
  </si>
  <si>
    <t>Cantidad de Actualizaciones de base de datos de acuerdo a calendario</t>
  </si>
  <si>
    <t>base de datos</t>
  </si>
  <si>
    <t>Contribuir en el desarrollo del Reglamento de transporte de cargas y las normativas técnicas derivadas de transporte de cargas contempladas en la ley 63-17</t>
  </si>
  <si>
    <t>Contribuir en los comités técnicos para la evaluación de las observaciones realizadas al proyecto reglamento de transporte de cargas.</t>
  </si>
  <si>
    <t>Dirección de Transporte de Carga-Departamento de Reglamentos y Normas</t>
  </si>
  <si>
    <t>% de avance en revisiones al reglamento</t>
  </si>
  <si>
    <t>actas de reuniones, correo electrónico, correspondencias</t>
  </si>
  <si>
    <t>2.1.2</t>
  </si>
  <si>
    <t>Preparar documento borrador contentivo de disposiciones técnicas para la preparación de las normas técnicas del Reglamento de Transporte de Cargas</t>
  </si>
  <si>
    <t xml:space="preserve">% de avance </t>
  </si>
  <si>
    <t xml:space="preserve">Establecer la Regulación de pesos de vehículos de carga a través de la Implementación de estaciones de pesaje dinámico en puertos, aeropuertos y peaje de acceso a la ciudad. </t>
  </si>
  <si>
    <t>Puesta en marcha del Departamento de Monitoreo y supervisión de Transporte de Cargas y sus divisiones</t>
  </si>
  <si>
    <t>Dirección de RR.HH. / Dirección de Transporte de Cargas</t>
  </si>
  <si>
    <t>cantidad de Unidades de la estructura en funcionamiento</t>
  </si>
  <si>
    <t>4.1.2</t>
  </si>
  <si>
    <t xml:space="preserve">Establecer los Términos de Referencias (TDR) </t>
  </si>
  <si>
    <t>Dirección Ejecutiva-Dirección de Transporte de Carga</t>
  </si>
  <si>
    <t>% de avance de Proceso de contratación terminado</t>
  </si>
  <si>
    <t>Aprobación de la Dirección Ejecutiva.
Documento con TDR</t>
  </si>
  <si>
    <t>1.7.32 y 1.7.4.1</t>
  </si>
  <si>
    <t>Escoger y contratar Consultor</t>
  </si>
  <si>
    <t>Comité de compras</t>
  </si>
  <si>
    <t>Aprobación de la Dirección Ejecutiva, documentos de procesos de contratación</t>
  </si>
  <si>
    <t>Acuerdo de trabajo INTRANT/MOPC/APORDOM/Administradoras de aeropuertos/INDOCAL</t>
  </si>
  <si>
    <t>MAE´s de las entidades</t>
  </si>
  <si>
    <t>% de avance de Acuerdos de colaboración firmado</t>
  </si>
  <si>
    <t>Aprobación de la Dirección Ejecutiva
Documento de Acuerdo interinstitucional</t>
  </si>
  <si>
    <t>Plan de coordinación INTRANT/MOPC/APORDOM/Administradoras de aeropuertos/INDOCAL</t>
  </si>
  <si>
    <t>Comité técnico</t>
  </si>
  <si>
    <t>% de avance de Plan de trabajo elaborado</t>
  </si>
  <si>
    <t>Aprobación de la DTC</t>
  </si>
  <si>
    <t>El INDOCAL prepara y emite Norma Técnica sobre pesaje dinámico de transporte de carga terrestre</t>
  </si>
  <si>
    <t>Indocal-Direccion de Transporte de Carga</t>
  </si>
  <si>
    <t xml:space="preserve">% de avance en elaboración de  Normas Técnicas </t>
  </si>
  <si>
    <t>Se establecen los puntos donde estarán ubicados los puntos de pesaje, y selección de tecnología, se establecen procedimientos</t>
  </si>
  <si>
    <t>Dirección de Transporte de Carga</t>
  </si>
  <si>
    <t>% de avance en la preparación de la propuesta</t>
  </si>
  <si>
    <t>Planos, informes, archivos digitales y físicos</t>
  </si>
  <si>
    <t>Se socializa puntos de pesaje y procedimientos</t>
  </si>
  <si>
    <t>Minutas, actas, correos</t>
  </si>
  <si>
    <t>Presentar propuesta de proyecto de instalación de estaciones de pesajes</t>
  </si>
  <si>
    <t>Dirección de Transporte de Carga / Departamento de supervisión y monitoreo de TC</t>
  </si>
  <si>
    <t>% de puntos instalados respecto a establecidos</t>
  </si>
  <si>
    <t>Fortalecer el Registro Nacional de vehículos de carga contemplado en la ley 63-17</t>
  </si>
  <si>
    <t>Desarrollar estrategias para completar el Registro Nacional de vehículos de carga contemplado en la ley 63-17</t>
  </si>
  <si>
    <t>Cantidad de vehículos registrados en el sistema</t>
  </si>
  <si>
    <t>Base de datos, archivos físicos y digitales</t>
  </si>
  <si>
    <t>1.7.34</t>
  </si>
  <si>
    <t xml:space="preserve">Contribuir en la automatización tecnológica de las certificaciones de registro </t>
  </si>
  <si>
    <t>Dirección de Transporte de Carga / Dirección de Tecnología de la Información</t>
  </si>
  <si>
    <t xml:space="preserve">% de avance en la publicación del servicio en la oficina virtual de INTRANT </t>
  </si>
  <si>
    <t>Oficina virtual de INTRANT
Base de datos, archivos físicos y digitales</t>
  </si>
  <si>
    <t>Cantidad de certificaciones de registro entregadas</t>
  </si>
  <si>
    <t xml:space="preserve">Monitorear y dar seguimiento a las licencias de los servicios y actividades del sector transporte </t>
  </si>
  <si>
    <t>Regular el transporte de cargas especiales</t>
  </si>
  <si>
    <t>Dirección de Transporte de Carga / Departamento de Acreditación y Registro</t>
  </si>
  <si>
    <t>% de solicitudes atendidas en un plazo menor a 10 días hábiles</t>
  </si>
  <si>
    <t>Archivos físicos y digitales</t>
  </si>
  <si>
    <t>1.7.19</t>
  </si>
  <si>
    <t>Desarrollar mecanismos de cumplimiento a las disposiciones de regulación de los trenes de carretera de doble cola</t>
  </si>
  <si>
    <t>Cantidad de permisos para trenes de doble emitidos (nuevos o renovados)</t>
  </si>
  <si>
    <t>Contribuir en los planes de seguridad vial por fechas especiales</t>
  </si>
  <si>
    <t>Cantidad de permisos de circulación de vehículos de cargas en días feriados emitidos</t>
  </si>
  <si>
    <t xml:space="preserve">Oficina virtual de INTRANT, correo
y  Base de datos  </t>
  </si>
  <si>
    <t>ENLACE PLAN ESTRATEGICO INSTITUCIONAL  2017-2020</t>
  </si>
  <si>
    <t>1.0 Estabecer un clima de paz y respeto con los operadores de transporte de pasajeros.</t>
  </si>
  <si>
    <t>1.1 Coordinar y sostener reuniones periodicas para ofrecer soluciones para los conflictos generados entre operadores de ruta.</t>
  </si>
  <si>
    <t>Direccion  de coordinación y  Monitoreo de Siniestros Viales , Direccion de transporte de pasajero,
Licencia de Operación deTransporte Inter-Urbano y 
Coordinador Provincial</t>
  </si>
  <si>
    <t>Conflictos Tratados, conflictos solucionados, resoluciones emitidas</t>
  </si>
  <si>
    <t>Informes, resoluciones, acuerdos y 
Minutas</t>
  </si>
  <si>
    <t>1.1.9 Mejoramiento de las ´´ habilidades blandas ´´ de los empleados del transporte público, fomentando la asertivilidad en los choferes.</t>
  </si>
  <si>
    <t xml:space="preserve">Fomentar y solucionar </t>
  </si>
  <si>
    <t>1.2 Reuniones realizadas para la solucion de conflictos</t>
  </si>
  <si>
    <t>Reuniones realizadas</t>
  </si>
  <si>
    <t>Minutas,
Acuerdo y Resoluciones</t>
  </si>
  <si>
    <t>1.3 Realizada la evaluación de la ocurrencia de conflictos por solicitud de rutas nueva, legalizacion,incremento de unidades, incremento de asientos , extención de rutas y  variación de recorrido.</t>
  </si>
  <si>
    <t>Direccion  de coordinación y  Monitoreo de Siniestros Viales , Direccion de transporte de pasajero,
Licencia de Operación de Transporte Inter-Urbano y 
Coordinador Provincial</t>
  </si>
  <si>
    <t>Evaluaciones realizadas</t>
  </si>
  <si>
    <t>Informes</t>
  </si>
  <si>
    <t>2.0 Analisis de Operación de rutas Transporte Interurbano</t>
  </si>
  <si>
    <t xml:space="preserve">2.1 Realizada la evaluación para otorgar la licencia de  Legalizacion de rutas en operación </t>
  </si>
  <si>
    <t>Licencia de Operación de Transporte Interurbano</t>
  </si>
  <si>
    <t>Cantidad de rutas analizadas para regularizar</t>
  </si>
  <si>
    <t>Informe Tecnico y Memoria</t>
  </si>
  <si>
    <t>1.1.1  Definir el modelo de calidad y control de gestión que demanda el sistema y sus componentes, a los fines de garantizar la mejora continua y el cumplimiento en los estándares Nacionales e internacionales establecidos para el sector.</t>
  </si>
  <si>
    <t>Rutas de Transporte Público de Pasajeros Dimensionadas</t>
  </si>
  <si>
    <t>2.2 Realizada la evaluación para otorgar la licencia de creacion de rutas nueva</t>
  </si>
  <si>
    <t>Cantidad de rutas evaluadas</t>
  </si>
  <si>
    <t>Informe Tecnico
 y Memoria</t>
  </si>
  <si>
    <t>2.3 Realizada la evaluacion para otorgar la licencia de Incremento de Unidades y/o Asientos</t>
  </si>
  <si>
    <t>Licencia de Operación de Transporte Inter- Urbano</t>
  </si>
  <si>
    <t xml:space="preserve">Cantidad de evaluaciones realizadas </t>
  </si>
  <si>
    <t>Levantamiento y Informe Técnico</t>
  </si>
  <si>
    <t xml:space="preserve"> 2.4 Realizadas la evaluacion para otorgar la licencia de Extension ó Acortamiento de Perfil ruta</t>
  </si>
  <si>
    <t>Cantidad de  rutas avaluadas</t>
  </si>
  <si>
    <t xml:space="preserve">2.5 Realizado los parametro de rutas. </t>
  </si>
  <si>
    <t>2.5.1 Levantamiento de perfiles de rutas</t>
  </si>
  <si>
    <t>Cantidad de perfiles realizados</t>
  </si>
  <si>
    <t>Formulario y Perfiles Grafico</t>
  </si>
  <si>
    <t>2.5.2 Estudio de frecuencia y carga</t>
  </si>
  <si>
    <t>Cantidad de estudio de frecuencia realizado</t>
  </si>
  <si>
    <t>Formulario de frecuencia y carga</t>
  </si>
  <si>
    <t xml:space="preserve">2.5.3 Acsenso y Descenso </t>
  </si>
  <si>
    <t>Cantidad de estudio de Acsenso y Descenso</t>
  </si>
  <si>
    <t xml:space="preserve">Formulario de Acsenso y Descenso </t>
  </si>
  <si>
    <t>3.Todas las unidades y Rutas de Transporte Público de Pasajero regulada por el INTRANT,inspeccionadas
 (Transporte Interurbano)</t>
  </si>
  <si>
    <t xml:space="preserve">3.1 Realizadas Auditoria  de Rutas y Operadores </t>
  </si>
  <si>
    <t>Cantidad de rutas y operadores auditado</t>
  </si>
  <si>
    <t xml:space="preserve">Formularios de Parámetros de Rutas </t>
  </si>
  <si>
    <t>1.1.10 Indución y fomento de empresas asociativas de Choferes</t>
  </si>
  <si>
    <t>choferes Capacitados</t>
  </si>
  <si>
    <t>3.2 Realizadas la inspeccíon vehicular</t>
  </si>
  <si>
    <t>Cantidad de Unidades inspeccionadas</t>
  </si>
  <si>
    <t xml:space="preserve">4.Fortalecimiento y capacitacion </t>
  </si>
  <si>
    <t xml:space="preserve">4.2 Coordinar charlas de Manejo Preventivo y Seguridad Vial </t>
  </si>
  <si>
    <t>Direción de transporte de pasajero,Licencia de Operación de Transporte Inter-urbano y Educacion Vial</t>
  </si>
  <si>
    <t>Charla realizada a participante del Transporte interurbano</t>
  </si>
  <si>
    <t>Charlas realizado y  planificado</t>
  </si>
  <si>
    <t xml:space="preserve">1.7.13 mejorar las condiciones de seguridad en el transporte de personas por medio de vehículo públicos y privados </t>
  </si>
  <si>
    <t>Rutas Regularizada y segura</t>
  </si>
  <si>
    <t>6.Unidades vehicular de la ruta de transporte público de pasajero identificados
(Transporte Interurbano)</t>
  </si>
  <si>
    <t>6.1  Colocacion  rotulos y entrega de  tablillas a las unidades de Transporte Interurbano a nivel Nacional</t>
  </si>
  <si>
    <t>Licencia de Operación de Transporte Inter- Urbano y Registro</t>
  </si>
  <si>
    <t>Cantidad de vehiculo rotulado y identificado con su tablilla</t>
  </si>
  <si>
    <t>Cantidad de unidades rotulada</t>
  </si>
  <si>
    <t>TOTAL</t>
  </si>
  <si>
    <t>Transporte de Pasajeros Inter-Urbano</t>
  </si>
  <si>
    <t>Transporte de Pasajeros Urbano</t>
  </si>
  <si>
    <t>1.1 Estudio de Ascenso y Descenso en Rutas del Transporte Público</t>
  </si>
  <si>
    <t>Departamento Transporte Urbano</t>
  </si>
  <si>
    <t xml:space="preserve"> Rutas levantadas</t>
  </si>
  <si>
    <t>20</t>
  </si>
  <si>
    <t>10</t>
  </si>
  <si>
    <t>Formulrarios de levantamiento</t>
  </si>
  <si>
    <t>1.1.1 Definir el modelo de calidad y control de gestión que demanda el sistema y sus componentes, a los fines de garantizar la mejora continua y el cumplimiento con los estándares nacionales e internacionales establecidos para el sector.</t>
  </si>
  <si>
    <t>1.3 Levantamiento del  Recorrido de Rutas del Gran Santo Domigo.</t>
  </si>
  <si>
    <t xml:space="preserve">rutas </t>
  </si>
  <si>
    <t>Perfiles Corregidos</t>
  </si>
  <si>
    <t>1.3 Levantamiento del  Recorrido de Rutas en las Provinicias.</t>
  </si>
  <si>
    <t>2</t>
  </si>
  <si>
    <t>3</t>
  </si>
  <si>
    <t>Perfiles Actulaizados</t>
  </si>
  <si>
    <t>1.4 Ubicación de Paradas Transporte Público por corredor.</t>
  </si>
  <si>
    <t>corredor</t>
  </si>
  <si>
    <t>4</t>
  </si>
  <si>
    <t>Obtención Cantidad de Paradas por corredor</t>
  </si>
  <si>
    <t>1.5 Solución a problemática ocasionada por el Transporte Publico</t>
  </si>
  <si>
    <t xml:space="preserve">operadores </t>
  </si>
  <si>
    <t>15</t>
  </si>
  <si>
    <t>Informe</t>
  </si>
  <si>
    <t>1.6 Respuestas a solicitudes de legalización de rutas existentes, incremento de unidades y  variación de recorrido.</t>
  </si>
  <si>
    <t>evaluaciones realizadas</t>
  </si>
  <si>
    <t>2.1  Auditoria de Rutas Gran Santo Domingo</t>
  </si>
  <si>
    <t>Rutas auditadas bonogas</t>
  </si>
  <si>
    <t>1.2.3 Revisar sistema de subsidios a choferes BONOGAS, Evaluar impacto del BONOGAS y disponibilidad en zonas urbanas.</t>
  </si>
  <si>
    <t>2.2  Auditorias de rutas en las provinvias</t>
  </si>
  <si>
    <t>2.3 Confección Nomina Bonogas</t>
  </si>
  <si>
    <t>Nomina</t>
  </si>
  <si>
    <t>Respuesta a solicitud oficina libre acceso a la información</t>
  </si>
  <si>
    <t>ciudadano</t>
  </si>
  <si>
    <t>Respuestas a denuncias atención al ciudadano</t>
  </si>
  <si>
    <t>informe</t>
  </si>
  <si>
    <t>Creación de base de datos para choferes pensionados</t>
  </si>
  <si>
    <t>Choferes</t>
  </si>
  <si>
    <t>Respuestas a solicitudes de información de la base de datos por operadores del transporte público urbano</t>
  </si>
  <si>
    <t>infome</t>
  </si>
  <si>
    <t>TOTAL PARA EL 2020</t>
  </si>
  <si>
    <t>1- Solicitado, todos los Rótulos de Vehículos de Transporte de taxis, transporte especial, escolar y turistico</t>
  </si>
  <si>
    <t>1.1 Rotular las unidades de Taxi por comunicación, plataforma y estacionario.</t>
  </si>
  <si>
    <t>Departamento de Licencias de Operaciones</t>
  </si>
  <si>
    <t>cantidad de unidades rotuladas</t>
  </si>
  <si>
    <t>Informe de rotulación</t>
  </si>
  <si>
    <t>1.7 Planificación  Diseño de la movilidad terrestre incorporando elementos innovadores en  su diseño y rediseño.</t>
  </si>
  <si>
    <t>1.7.13 Mejorar las condiciones de seguridad en el transporte de personas por medio de vehículos públicos y privados.</t>
  </si>
  <si>
    <t>1.1 Implementacion de un nuevo marco legal</t>
  </si>
  <si>
    <t>1.1.5 Desarrollar amplios y diversos estudios iniciales que permitan una efectiva planificacion y diseño de los sistemas de transporte publico y la satisfaccion de las necesidades identificadas en la red vial.</t>
  </si>
  <si>
    <t>n</t>
  </si>
  <si>
    <t>1,2-Identificada  la cantidad de taxis turísticos a rotular y solicitar al departamento administrativo para disponibilidad.</t>
  </si>
  <si>
    <t xml:space="preserve">Cantidad de Taxis Identificados </t>
  </si>
  <si>
    <t>Levantamientos del transporte de taxis turistico en las diferentres provincias.</t>
  </si>
  <si>
    <t>1.3 Identificar la cantidad de transporte turístico , para solicitar los rótulos al departamento administrativo para disponibilidad</t>
  </si>
  <si>
    <t xml:space="preserve">Cantidad de Rotulos de Tranpsorte Turisticos Solicitado </t>
  </si>
  <si>
    <t>Levantamientos del transporte turístico en las diferentres provincias.</t>
  </si>
  <si>
    <t>1.4 Identificar la cantidad de transporte especial y escolar , para solicitar los rótulos al departamento administrativo para disponibilidad</t>
  </si>
  <si>
    <t xml:space="preserve">Cantidad de Rotulos para Transporte Especial y Escolar Solicitado </t>
  </si>
  <si>
    <t>Levantamientos del transporte especial  .</t>
  </si>
  <si>
    <t>1.4 Identificar la cantidad de transporte personal</t>
  </si>
  <si>
    <t>Cantidad de Rotulos para Transporte de Personal</t>
  </si>
  <si>
    <t>Levantamientos del transporte de personal en  las diferentres provincias, hoteles y diferentes lugares autorizados a trabajar, incluyendo horario.</t>
  </si>
  <si>
    <t>2-Otorgamiento de la licencia de operación de Vehículos de Transporte de taxis, transporte especial, escolar y turístico</t>
  </si>
  <si>
    <t xml:space="preserve">2.1 Identificados las diferentes compañias, requerir la licencia para estar operando </t>
  </si>
  <si>
    <t xml:space="preserve">Cantidad de Compañias Identificadas </t>
  </si>
  <si>
    <t>Levantamientos de las diferentes compañias a nivel Nacional</t>
  </si>
  <si>
    <t>2.1 Conformación del Marco Jurídico de la Movilidad:  Desarrollar Normas y  Políticas publicas que reglamenten el tránsito y transporte de carga y pasajeros, así como el transporte no motorizado  en coordinación con los principales actores del sistema y en armonía con el medio ambiente y asegurando una mejora en la calidad de vida de los ciudadanos.</t>
  </si>
  <si>
    <t>2.1.7 Crear la obligatoriedad de obtener una licencia de operación que garantice el registro y autorización de aquellos que ofrecen servicio de transporte escolar y fortalecer el proceso existente para servicio de Taxi,  transporte de personal, turístico y público.</t>
  </si>
  <si>
    <t>2.3 Conductores con los conocimientos y capacidades requeridos y habitos y comportamientos seguros.</t>
  </si>
  <si>
    <t>2.3.6 crear la obligatoriedad de obtener una licencia de opración que garantice el registro y autorización de aquellos que ofrecen servicio de transporte escolar y fortalecer el procesoexistente para servicio de transporte turistico y publico.</t>
  </si>
  <si>
    <t>3. Verificación y seguimiento de la regulación del transporte de taxis, transporte especial, escolar y turístico</t>
  </si>
  <si>
    <t>3.1 Verificar el cumplimiento  de la ley en las diferentes provincias</t>
  </si>
  <si>
    <t xml:space="preserve">Cantidad de Provincias verificadas </t>
  </si>
  <si>
    <t>Verificación de los rótulos y licencias en las diferentes compañias</t>
  </si>
  <si>
    <t>2.1 Conformación del Marco Jurídico de la Movilidad.</t>
  </si>
  <si>
    <t>2.1.9 Regular para evitar excepciones a normativas que restringen la circulación por determinadas vías.</t>
  </si>
  <si>
    <t>2.4 Desarrollo  de sistemas de transporte publico ordenado, seguro, eficiente y no contaminante.</t>
  </si>
  <si>
    <t>2.4.6 Evitar excepciones a normativas que restringen la circulacion por determinadas vias.</t>
  </si>
  <si>
    <t>Reuniones inter-institucionales para coordinar los trabajos con los diferentes ayuntamientos.</t>
  </si>
  <si>
    <t>Licencias de Operación de Motocicletas</t>
  </si>
  <si>
    <t>Informes y minutas de las reuniones realizadas</t>
  </si>
  <si>
    <t>13</t>
  </si>
  <si>
    <t>12</t>
  </si>
  <si>
    <t>5</t>
  </si>
  <si>
    <t>1.7.25</t>
  </si>
  <si>
    <t>RD$200,000.00</t>
  </si>
  <si>
    <t>Levantamiento de las paradas de motoconcho, para censar los miembros que la conforman.</t>
  </si>
  <si>
    <t>Reporte de cantidad de operarios y paradas censadas en campo</t>
  </si>
  <si>
    <t>Reporte en digital e impreso, de los levantamientos realizados por parada y demarcación territorial</t>
  </si>
  <si>
    <t>1.7.4</t>
  </si>
  <si>
    <t>RD$500,000.00</t>
  </si>
  <si>
    <t>Convocar a reuniones para dirimir los conflictos.</t>
  </si>
  <si>
    <t>Informe de memorias de la cantidad de reuniones realizadas con los operarios</t>
  </si>
  <si>
    <t>1.7.27</t>
  </si>
  <si>
    <t>RD$120,000.00</t>
  </si>
  <si>
    <t>Inspeccionar, supervisar y regular las operaciones de transporte de pasajeros en las paradas de motoconcho.</t>
  </si>
  <si>
    <t>Informes y minutas de cantidad de inspecciones realizadas en paradas motoconcho</t>
  </si>
  <si>
    <t>I. Planificación, Diseño, Innovación y Supervisión de la Movilidad Terrestre.</t>
  </si>
  <si>
    <t xml:space="preserve">1.6.10                                         1.7.26                                                            </t>
  </si>
  <si>
    <t>1.6                                     1.7</t>
  </si>
  <si>
    <t>Coordinar con DIGESETT la fiscalización de las operaciones de transporte de pasajeros, en las paradas de motoconcho de la ciudad.</t>
  </si>
  <si>
    <t>Informes y minutas de cantidad de coordinación de fiscalizaciones con DIGESETT</t>
  </si>
  <si>
    <t>Informes y minutas de cantidad de coordinaciones de fiscalización realizadas con DIGESETT</t>
  </si>
  <si>
    <t>II. Marco Jurídico de la Movilidad Segura/ Ordenamiento/ regulación del transporte Terrestre, el transito y la seguridad Vial III: Seguridad Vial- Educación</t>
  </si>
  <si>
    <t>2.1.9                              3.1.10</t>
  </si>
  <si>
    <t>II.1                                    III.1</t>
  </si>
  <si>
    <t>Transporte de Pasajeros en Motocicleta</t>
  </si>
  <si>
    <t>1,1- Recibidas las Solicitudes de Rótulos por parte de los departamentos de Licencia de Operaciones y departamento de Motores</t>
  </si>
  <si>
    <t>Departamento de Registro de Transito  y Transporte</t>
  </si>
  <si>
    <t>Cantidad de rótulos de vehiculos solicitados</t>
  </si>
  <si>
    <t>Recibos de pago y cartas de solicitudes de rótulos</t>
  </si>
  <si>
    <t>1,2- Enviados a Confeccionar los rótulos solicitados.</t>
  </si>
  <si>
    <t>Cantidad de rótulos enviados a confeccionar</t>
  </si>
  <si>
    <t>Listado para el proovedor de Rótulos a confeccionar</t>
  </si>
  <si>
    <t xml:space="preserve">2,1- Recibidas las solicitudes de elaboración de las Tablillas </t>
  </si>
  <si>
    <t>Cantidad de solicitudes de tablillas recibidas.</t>
  </si>
  <si>
    <t>Solicitudes de tablillas recibidas, recibos de pagos</t>
  </si>
  <si>
    <t>2,2- Confeccionadas y entregadas todas las Tablillas solicitadas</t>
  </si>
  <si>
    <t>Cantidad de Tablillas elaboradas y entregadas</t>
  </si>
  <si>
    <t>Acuse de recibo de comunicaciones de remisión de tablillas para la firma y  entrega</t>
  </si>
  <si>
    <t>Solicitudes de cambios de choferes, propietarios y unidades en la base de datos general.</t>
  </si>
  <si>
    <t>Solicitudes de los operadores del transporte de pasajeros</t>
  </si>
  <si>
    <t>Solicitudes de los operadores para cambios</t>
  </si>
  <si>
    <t>Registro de Tránsito y Transporte</t>
  </si>
  <si>
    <t>Dirección de Licencia de Conducir</t>
  </si>
  <si>
    <t>ENLACE PLAN ESTRATEGICO INSTITUCIONAL                                         2017-2020</t>
  </si>
  <si>
    <t xml:space="preserve">1- Expedicion de Licencias de Conducir Vehiculos de Motor y Permisos de Aprendizajes, asi como la renovacion, suspencion y cancelacion de los mismos.    </t>
  </si>
  <si>
    <t>1,1- Permisos de Aprendizajes   Emitidos.</t>
  </si>
  <si>
    <t>Juridica, Dirección, Enevial y DeKolor</t>
  </si>
  <si>
    <t>Cantidad de carnet de aprendizajes</t>
  </si>
  <si>
    <t>Recibos de pago impuesto, formularios del servicio y Sistema de Gestion Licencias</t>
  </si>
  <si>
    <t>1.4.1 Habilitar Puntos de Renovación de Licencias y procedimiento formativo para Motoristas en Centros de Retención Vehicular.</t>
  </si>
  <si>
    <t>4.4 fortalecimiento del sistemade consecuencias y los modelos de autoridad</t>
  </si>
  <si>
    <t>4.4.6 Habilitar Puntos de Renovación de Licencias y procedimiento formativo para Motoristas en Centros de Retención Vehicular.</t>
  </si>
  <si>
    <t>1,2- Licencias de Conducir Motocicletas Categoria (01) Emitidas.</t>
  </si>
  <si>
    <t>DeKolor, Dirección y Enevial</t>
  </si>
  <si>
    <t xml:space="preserve">Cantidad de licencias de motocicletas </t>
  </si>
  <si>
    <t>1,3- Licencias de Conducir Categoria (02) Emitidas.</t>
  </si>
  <si>
    <t>Direccion de Licencias Dekolor</t>
  </si>
  <si>
    <t xml:space="preserve">Cantidad de licencias categoria (02)   </t>
  </si>
  <si>
    <t>1,4- Licencias de Conducir Especial Categoria (05) Emitidas.</t>
  </si>
  <si>
    <t>Direccion de Licencias, DeKolor</t>
  </si>
  <si>
    <t xml:space="preserve">Cantidad de licencias categoria (05)   </t>
  </si>
  <si>
    <t xml:space="preserve">Recibos de pago  carta de solicitud, del servicio, formulario y sistema de Gestion de Licencias </t>
  </si>
  <si>
    <t xml:space="preserve">1,5- Licencias de Conducir Renovadas. </t>
  </si>
  <si>
    <t>Cantidad de licencias renovadas</t>
  </si>
  <si>
    <t xml:space="preserve">Recibos de pago impuesto, formulario del servicio </t>
  </si>
  <si>
    <t>1,6- Licencias de Conducir Extranjera a Dominicana Emitidas.</t>
  </si>
  <si>
    <t>Juridico, Dirección de Licencias, DeKolor</t>
  </si>
  <si>
    <t>Cantidad licencias extranjeras a Dominicano</t>
  </si>
  <si>
    <t xml:space="preserve">Recibos de pago, Formulario del servicio, Sistema de Gestion de Licencias  </t>
  </si>
  <si>
    <t>1,7- Cambios Categorias de Licencias Solicitados</t>
  </si>
  <si>
    <t>Direccion de Licencias, Dekolor</t>
  </si>
  <si>
    <t>Cantidad  cambios de categoria</t>
  </si>
  <si>
    <t xml:space="preserve">Recibos de pago impuesto, formulario del servicio y Sistema de Gestion de Licencias </t>
  </si>
  <si>
    <t>1,8-Licencias A Diplomaticos Emitidas.</t>
  </si>
  <si>
    <t>Juridico, Direccion, Dekolor</t>
  </si>
  <si>
    <t>Cantidad Licencias Diplomaticas</t>
  </si>
  <si>
    <t>Recibos de pago impuesto, solicitud del servicio y formularios</t>
  </si>
  <si>
    <t xml:space="preserve">1,9-Autorizaciones de Licencias Canceladas </t>
  </si>
  <si>
    <t>Juridico, Direccion</t>
  </si>
  <si>
    <t>Cantidad Licencias Canceladas</t>
  </si>
  <si>
    <t>1,10-Licencias de Conducir a Policias y Militares Emitidos</t>
  </si>
  <si>
    <t xml:space="preserve">Direccion, DeKolor, Juridico </t>
  </si>
  <si>
    <t>Cantidad Licencias Policias y Militares</t>
  </si>
  <si>
    <t>Certificado medico, acta judicial, acta de defunsion</t>
  </si>
  <si>
    <t>1,11-Cambios de licencias de Civil a Policia y a Militares Emitidas</t>
  </si>
  <si>
    <t xml:space="preserve">Cantidad Cambios Oficial a Civil </t>
  </si>
  <si>
    <t>1,12-Cambios de licencias de Policia y Militares a civil Emitidas</t>
  </si>
  <si>
    <t xml:space="preserve">1,13-Renovaciones de Licencias Militares y Policias </t>
  </si>
  <si>
    <t>Cantidad Licencias Policias y Militares renovadas</t>
  </si>
  <si>
    <t>1,14-Duplicados de Licencias Emitidos</t>
  </si>
  <si>
    <t xml:space="preserve">Cantidad Duplicados </t>
  </si>
  <si>
    <t>Recibos de pago impuesto, Acta policial, Sistema de Gestion de Licencias</t>
  </si>
  <si>
    <t xml:space="preserve">2- Certificaciones de Licencias de Conducir emitidas, </t>
  </si>
  <si>
    <t>2,1,- Certificaiones para fines de Homolagar solicitadas</t>
  </si>
  <si>
    <t>Unidad de Certificaciones y la Direccion</t>
  </si>
  <si>
    <t>Cantidad Certificaciones homologadas</t>
  </si>
  <si>
    <t>Carta de solicitud, copia de cedula, formulario del servicio y Sistema de Gestion de Licencias</t>
  </si>
  <si>
    <t>2,2- Certificaciones para fines de autenticidad solicitadas</t>
  </si>
  <si>
    <t>Cantidad Certificaciones  autenticidad</t>
  </si>
  <si>
    <t>2,3- Certificaciones para fines de Seguro solicitadas</t>
  </si>
  <si>
    <t>Cantidad Certificaciones seguro</t>
  </si>
  <si>
    <t xml:space="preserve">2,4- Certificaciones para fines de Pencion solicitadas. </t>
  </si>
  <si>
    <t>Cantidad Certificaciones  pencion</t>
  </si>
  <si>
    <t>2,5- Certificaciones para fines de Civil a Militar Solicitadas</t>
  </si>
  <si>
    <t>Cantidad Certificaciones de civil a militar</t>
  </si>
  <si>
    <t>2,6- Certificaciones para fines Judicial solicitadas.</t>
  </si>
  <si>
    <t>Cantidad certificaciones judicial</t>
  </si>
  <si>
    <t>3- Evaluacion Psicofisica</t>
  </si>
  <si>
    <t>3,1,1- Exploracion Medica General y Exploracion Oftalmologica</t>
  </si>
  <si>
    <t xml:space="preserve">Medico General, Medico Oftalmologo </t>
  </si>
  <si>
    <t>Cantidad Evaluaciones</t>
  </si>
  <si>
    <t>Reportes arrojados por  las evaluaciones</t>
  </si>
  <si>
    <t>3,1,2- Exploracion Psicologica y Psicomotoras</t>
  </si>
  <si>
    <t>Medico Psicologo</t>
  </si>
  <si>
    <t>Cantida Evaluaciones</t>
  </si>
  <si>
    <t>Campañas de concientización para prevenir siniestros viales</t>
  </si>
  <si>
    <t>Identificación de factores de riesgos claves para el diseño de campañas de concienciación</t>
  </si>
  <si>
    <t>Factores de riesgos identificados</t>
  </si>
  <si>
    <t>Minuta de reunión con factores de riesgos identificados</t>
  </si>
  <si>
    <t>Fortalecer los conocimientos y capacidades requeridos para gestionar adecuadamente
la seguridad vial en el país y lograr las conductas que permitan el tránsito y transporte
seguro de los ciudadanos</t>
  </si>
  <si>
    <t>Definir y organizar, en coordinación con ENEVIAL y/o otras instituciones, campañas
de concientización destinadas a la prevención de los accidentes de tránsito y a
garantizar la seguridad vial, y difundirlas efectivamente a través de Medios de
Comunicación y otras vías de publicidad alternativas</t>
  </si>
  <si>
    <t>Diseño de campaña para niños, según factores de riesgos identificados</t>
  </si>
  <si>
    <t>No. De campañas diseñadas</t>
  </si>
  <si>
    <t>Remisión de propuesta para realizar la campaña</t>
  </si>
  <si>
    <t>Diseño de campaña para adultos, según factores de riesgos identificados (velocidad, alcohol, distracción, etc.)</t>
  </si>
  <si>
    <t>Creación borrador de Guía Metodológica para la Elaboración de Planes de Seguridad Vial Laboral</t>
  </si>
  <si>
    <t>diagnostico e identificación de estratégias para elaboración de guía</t>
  </si>
  <si>
    <t>Necesidades identificadas</t>
  </si>
  <si>
    <t>Garantizar el fortalecimiento de las estructuras institucionales involucradas con la
seguridad vial, tanto en el nivel central como en el local, promoviendo el liderazgo e
integración de las mismas, así como la generación y actualización de sus marcos legales
para dar respuestas a las necesidades actuales de la ciudadanía.</t>
  </si>
  <si>
    <t>Requerir el desarrollo de planes de seguridad vial, a través del Ministerio de Trabajo a
las empresas del sector privado y a través del Ministerio de Administración Pública a
las instituciones del Estado.</t>
  </si>
  <si>
    <t>Entrega de borrador</t>
  </si>
  <si>
    <t>Borrador terminado</t>
  </si>
  <si>
    <t>Remisión de borrador para aprobación</t>
  </si>
  <si>
    <t>Propuesta para el desarrollo de parques temáticos de seguridad vial</t>
  </si>
  <si>
    <t>Identificación de posibles espacios para desarrollo nuevos parques de educación vial</t>
  </si>
  <si>
    <t>Espacios identificados</t>
  </si>
  <si>
    <t>Minuta de reunión con propuesta de posibles proyectos</t>
  </si>
  <si>
    <t>Desarrollar Parques Infantiles de Seguridad Vial</t>
  </si>
  <si>
    <t>Presentar propuesta para el desarrollo o puesta en funcionamiento de nuevo parque de educación vial</t>
  </si>
  <si>
    <t>Propuesta terminada</t>
  </si>
  <si>
    <t>remisión d epropuesta para ejecución del peoyecto</t>
  </si>
  <si>
    <t>Desarrollo de estudios de SV en entornos escolares</t>
  </si>
  <si>
    <t>Identificación de Centros Educativos</t>
  </si>
  <si>
    <t>Listado de centros identificados</t>
  </si>
  <si>
    <t>Desarrollar programas para colectivos relacionados con la población escolar</t>
  </si>
  <si>
    <t>Realización de estudios de SV</t>
  </si>
  <si>
    <t>No. De auditorías realizadas</t>
  </si>
  <si>
    <t>Informes de auditorías</t>
  </si>
  <si>
    <t xml:space="preserve">Celebración semana de la Seguridad Vial </t>
  </si>
  <si>
    <t>Elaboración propuesta de actividades</t>
  </si>
  <si>
    <t>Remisión de propuesta para aprobación</t>
  </si>
  <si>
    <t>Ejecución de programa de actividades aprobadas</t>
  </si>
  <si>
    <t>No. actividades realizadas</t>
  </si>
  <si>
    <t>Informe de actividades realizadas</t>
  </si>
  <si>
    <t>Dirección de Seguridad Vial</t>
  </si>
  <si>
    <t xml:space="preserve">1. Inventariados puntos/tramos  solicitados </t>
  </si>
  <si>
    <t xml:space="preserve">Levantar  caracteristicas y elementos de control de transito y seguridad existentes  en punto/tramo evaluado.         </t>
  </si>
  <si>
    <t>Dpto. Supervisión de las Vías</t>
  </si>
  <si>
    <t>Cantidad de puntos/tramos inspeccionados</t>
  </si>
  <si>
    <t>Informes y planos</t>
  </si>
  <si>
    <t xml:space="preserve">1.1 Identificadas señales horizontales y verticales </t>
  </si>
  <si>
    <t xml:space="preserve">Inspeccionar existencia o falta señales viales horizontales y verticales   en punto/tramo evaluado.       </t>
  </si>
  <si>
    <t xml:space="preserve">1.2 Identificados elementos de seguridad </t>
  </si>
  <si>
    <t>Inspeccionar existencia o falta elementos de seguridad en puntos/tramos seleccionados, mediante levantamiento in situ.</t>
  </si>
  <si>
    <t>1.3 Identificadas características físicas y estado rodadura</t>
  </si>
  <si>
    <t>Determinar ancho de vía, paseos, capa de rodadura, dimensiones, estado, etc. de tramo evaluado, in situ.</t>
  </si>
  <si>
    <t>1.4 Identificados retornos no autorizados</t>
  </si>
  <si>
    <t>Verificar si existen retornos no autorizados en tramo evaluado, in situ</t>
  </si>
  <si>
    <t>Cantidad de puntos inspeccionados</t>
  </si>
  <si>
    <t>1.5 Identificados elementos de control de trafico</t>
  </si>
  <si>
    <t>Verificar in situ, si existen semáforos u otros elementos de control de transito en tramo evaluado, su estado, ubicación, etc.</t>
  </si>
  <si>
    <t>Cantidad de puntos analizados</t>
  </si>
  <si>
    <t>1.6 Identificadas deficiencias en retornos y elementos de control y seguridad</t>
  </si>
  <si>
    <t>Determinar si hay deficiencias en los retornos,  elementos de control y seguridad de transito, además si el uso es indebido o correcto por parte de los usuarios del tramo evaluado</t>
  </si>
  <si>
    <t>2. Diagnostico puntos/tramos inspeccionados</t>
  </si>
  <si>
    <t>Preparar informes técnicos y planos, contentivos de la situación actual en el tramo/punto evaluado. Identificar  deficiencias físicas y operacionales en los puntos/tramos evaluados.</t>
  </si>
  <si>
    <t>Cantidad puntos/tramos con medidas propuestas</t>
  </si>
  <si>
    <t>50 diagnósticos elaborados.</t>
  </si>
  <si>
    <t>3. Propuestas medidas para mejoras en los puntos/tramos evaluados</t>
  </si>
  <si>
    <t>Preparar informes técnicos y planos, contentivos de las mejoras a ser implementadas para mejorar la calidad de los tramos/puntos evaluados.</t>
  </si>
  <si>
    <t>Cantidad puntos/tramos con propuestas de mejoras recomendadas</t>
  </si>
  <si>
    <t xml:space="preserve">50 puntos/tramos </t>
  </si>
  <si>
    <t>3.1 Definidas señales horizontales y verticales a colocar, e identificados los puntos para colocación.</t>
  </si>
  <si>
    <t>Preparar informes técnicos y planos, con toda la señalización horizontal y vertical recomendada, descrita y localizada.</t>
  </si>
  <si>
    <t>Cantidad puntos/tramos con elementos ubicados</t>
  </si>
  <si>
    <t>3.2 Ubicados elementos de seguridad propuestos</t>
  </si>
  <si>
    <t>Preparar informes técnicos y planos con descripción, tipo y localización de los elementos de seguridad recomendados para mejorar calidad del tramo/punto evaluado.</t>
  </si>
  <si>
    <t>3.3 Definidas otras medidas  para mejoras de la vía y la seguridad vial</t>
  </si>
  <si>
    <t>Preparar informes técnicos y planos contentivos de otras medidas recomendadas para mejorar la calidad y seguridad del tramo/punto evaluado.</t>
  </si>
  <si>
    <t>Cantidad de informes</t>
  </si>
  <si>
    <t>50 puntos / tramos</t>
  </si>
  <si>
    <t>4 Vias correctamente señalizadas</t>
  </si>
  <si>
    <t>marcar y colocar señales verticales en puntos propuestos en informes y por la direccion de movilidad</t>
  </si>
  <si>
    <t>cantidad señales colocadas</t>
  </si>
  <si>
    <t>informes y formularios de control</t>
  </si>
  <si>
    <t>5. Vias con elementos de seguridad y canalizacion de transito adecuados</t>
  </si>
  <si>
    <t>colocar estoperoles para separar carriles de circulacion o como reductores de velocidad</t>
  </si>
  <si>
    <t>Dpto. Supervision de Vias</t>
  </si>
  <si>
    <t>cantidad estoperoles/muros colocados</t>
  </si>
  <si>
    <t>1000 estoperoles/200 muros</t>
  </si>
  <si>
    <t>informes, fotografias…</t>
  </si>
  <si>
    <t>6. Supervisadas medidas de seguridad implementadas. Señalización, semáforos, barreras…</t>
  </si>
  <si>
    <t>Supervisar colocación señales y otros dispositivos. 2, Validar adecuada colocación. 3, Preparar informe. 4, Si no esta correcta, enviar informe al MOPC y/o ayuntamiento informando cambios a realizar.</t>
  </si>
  <si>
    <t>Dpto. Supervisión</t>
  </si>
  <si>
    <t>cantidad supervisiones realizadas</t>
  </si>
  <si>
    <t xml:space="preserve">50 tramos/puntos </t>
  </si>
  <si>
    <t>Informes, fotografías, solicitudes, etc.</t>
  </si>
  <si>
    <t>7. carreteras con poca contaminacion visual y menos elementos de riesgo a la seguridad vial</t>
  </si>
  <si>
    <t>Verificar que la publicidad colocada en carreteras dispone de los permisos necesarios. 2, Si no  dispone de permiso, notificar al propietario y las instancias correspondientes para proceder a su retiro y/o modificación. 3, Verificar su estado físico y el del anclaje al suelo, si las condiciones no son las adecuadas notificar al propietario y las instancias correspondientes para que en el plazo indicado proceda a su reparación y/o retiro.</t>
  </si>
  <si>
    <t>Dpto. Servicios en las Vías</t>
  </si>
  <si>
    <t>50 tramos/puntos en 10 provincias</t>
  </si>
  <si>
    <t>8. Solicitudes de particulares respondidas oportunamente</t>
  </si>
  <si>
    <t>Dirección de Tránsito</t>
  </si>
  <si>
    <t>Cantidad de solicitudes aprobadas/           rechazadas</t>
  </si>
  <si>
    <t>comunicaciones, autorizaciones, etc.</t>
  </si>
  <si>
    <t>8.1 Solicitudes para colocar publicidad exterior en vías interurbanas respondidas</t>
  </si>
  <si>
    <t>1, Inspeccionar los puntos donde se pretende colocar la publicidad. 2, Evaluar características de la publicidad solicitada. 3, Preparar informe con las recomendaciones de aprobar si cumple o rechazar de lo contrario. 4. Elaborar y remitir  respuesta de solicitud a la parte interesada.</t>
  </si>
  <si>
    <t>Dirección de Tránsito/Dpto., Servicios en la vía</t>
  </si>
  <si>
    <t>70 solicitudes</t>
  </si>
  <si>
    <t>Solicitudes, informes, respuesta de aprobación o rechazo</t>
  </si>
  <si>
    <t>8.2 Solicitudes  de accesos a propiedades respondidas</t>
  </si>
  <si>
    <t>1, Evaluar planos de acceso. 2. Evaluar in situ accesos propuestos. 3, Preparar informe con recomendaciones. 4. Elaborar y enviar respuesta de aprobación o rechazo de solicitud</t>
  </si>
  <si>
    <t>Dirección de Tránsito/Dpto. de Servicios en las Vías</t>
  </si>
  <si>
    <t xml:space="preserve">20 solicitudes </t>
  </si>
  <si>
    <t>8.3 Solicitudes de aprobacion estacionamientos respondidas</t>
  </si>
  <si>
    <t>1, Evaluar solicitudes en plano y/o  in situ . 2, Preparar informe con recomendaciones. 3. Elaborar y enviar respuesta de aprobación o rechazo de solicitud</t>
  </si>
  <si>
    <t>Dirección de Tránsito/Dpto. Servicios en las Vías</t>
  </si>
  <si>
    <t>15 solicitudes respondidas</t>
  </si>
  <si>
    <t>solicitudes, informes, respuestas de aprobación o rechazo</t>
  </si>
  <si>
    <t>8.4 Solicitudes sobre colocación señalización por particulares, respondidas</t>
  </si>
  <si>
    <t>1. Evaluar in situ las solicitudes. 2, Preparar informe con recomendaciones. 3. Elaborar y enviar respuesta de aprobación o rechazo de solicitud, 4. Colocar señalización correspondiente</t>
  </si>
  <si>
    <t>Dirección de Tránsito/Dpto. supervisión y señalización de Vías</t>
  </si>
  <si>
    <t>50 solicitudes respondidas</t>
  </si>
  <si>
    <t>solicitudes, informes, respuesta aprobación o rechazo</t>
  </si>
  <si>
    <t>8,5 Solicitudes para colocación de reductores de velocidad y otros elementos de control de transito, respondidas</t>
  </si>
  <si>
    <t>1, Evaluar  in situ  . 3, Preparar informe con recomendaciones. 4. Elaborar y enviar respuesta de aprobación o rechazo de solicitud. 5, Colocar elementos o enviar solicitud colocación.</t>
  </si>
  <si>
    <t>Dirección de Transito/Dirección de Movilidad</t>
  </si>
  <si>
    <t>Cantidad solicitudes respondidas</t>
  </si>
  <si>
    <t>30 solicitudes respondidas</t>
  </si>
  <si>
    <t>Solicitudes, informes, comunicaciones, etc.</t>
  </si>
  <si>
    <t>9. Señalización adecuada de  intersecciones principales en corredores contemplados en Plan de Movilidad de Santo Domingo y en metas presidenciales</t>
  </si>
  <si>
    <t>1,Equipar taller de elaboración de señales (detalle anexo). 2, Inspeccionar intersecciones en corredores. 3. Identificar necesidades de señalización en intersecciones evaluadas. 4.Definir tipo y cantidad de señales a colocar. 5. Elaborar señales. 6 Colocar señales.</t>
  </si>
  <si>
    <t>Dirección Ejecutiva/Dirección Transito/Dpto. Supervisión y Señalización</t>
  </si>
  <si>
    <t>Cantidad de intersecciones señalizadas</t>
  </si>
  <si>
    <t>50 intersecciones debidamente señalizadas</t>
  </si>
  <si>
    <t>10. Vias interurbanas libres de contaminacion excesiva por publicidad no autorizada</t>
  </si>
  <si>
    <t>1, Retirar la publicidad que no cumple los requisitos o ha sido colocada sin autorización, luego de notificación a propietario.</t>
  </si>
  <si>
    <t>Dpto. Gestión de las Vías/ Dirección de Coordinación</t>
  </si>
  <si>
    <t xml:space="preserve">Cantidad operativos realizados </t>
  </si>
  <si>
    <t>12 operativos</t>
  </si>
  <si>
    <t>Informes sobre cada operativo de retiro, fotos</t>
  </si>
  <si>
    <t>11.  Terminales privadas de pasajeros correctamente ubicadas</t>
  </si>
  <si>
    <t xml:space="preserve">1.Evaluar planos propuestos.                           2. Evaluar localización y accesos in situ. 3.Realizar Informe técnico                                4. Aprobar o rechazar </t>
  </si>
  <si>
    <t>Dpto. Gestión de Vías</t>
  </si>
  <si>
    <t>cantidad terminales evaluadas</t>
  </si>
  <si>
    <t>solicitudes, informes, comunicaciones aprobación o rechazo</t>
  </si>
  <si>
    <t>11. Emitidos permisos solicitados por empresas y/o particulares</t>
  </si>
  <si>
    <t>1. Evaluar la solicitud. 2 Solicitar informaciones faltantes (si es el caso).3 Evaluar factibilidad del permiso. 4 Elaborar permiso.5 Revisar, imprimir, firmar y entregar o enviar de manera digital el permiso. Si no procede se rechaza y propone al solicitante las modificaciones necesarias.</t>
  </si>
  <si>
    <t>Direccion de Transito y Vialidad</t>
  </si>
  <si>
    <t>cantidad permisos emitidos</t>
  </si>
  <si>
    <t>2,100 permisos</t>
  </si>
  <si>
    <t>solicitudes/permisos</t>
  </si>
  <si>
    <t>11.1 Permisos para realizar actividades en via publica</t>
  </si>
  <si>
    <t>Direccion Transito y Vialidad</t>
  </si>
  <si>
    <t>11.2 Permiso para cierre temporal de carril o tramo vial</t>
  </si>
  <si>
    <t>11.3 Permiso para circulacion vehicular en zonas restringidas</t>
  </si>
  <si>
    <t>11.4 Permiso para circulacion con carga sobredimensionada</t>
  </si>
  <si>
    <t>11.5 Permiso para filmaciones en via publica</t>
  </si>
  <si>
    <t>11.6 Estacionamiento por carga/descarga y otros</t>
  </si>
  <si>
    <t>11.7 Trabajos en via publica</t>
  </si>
  <si>
    <t>permisos</t>
  </si>
  <si>
    <t>11.8 ocupacion de carril para vaciado de hormigon</t>
  </si>
  <si>
    <t>12. Certificaciones de Transito</t>
  </si>
  <si>
    <t>1. evaluar solicitud. 2. Levantamiento e investigacion del tema. Elaborar, imprimir, entregar certificacion</t>
  </si>
  <si>
    <t>cantidad certificaciones emitidas</t>
  </si>
  <si>
    <t>solicitudes/certificaciones</t>
  </si>
  <si>
    <t>Dirección de Tránsito y Vialidad</t>
  </si>
  <si>
    <t>VEHICULOS EN CONDICIONES OPERATIVAS ADECUADAS</t>
  </si>
  <si>
    <t>INFORMAR A LOS USUARIOS MEDIANTE COMUNICADO DE PRENSA Y POR COMUNICACIÓN DIRIGIDA DIRECTAMENTE A EMPRESAS Y/O SINDICATOS DE TRANSPORTE</t>
  </si>
  <si>
    <t>DIRECCION EJECUTIVA</t>
  </si>
  <si>
    <t>CANTIDAD DE COMUNICADOS Y COMUNICACIONES EMITIDAS</t>
  </si>
  <si>
    <t>PERIODICOS, CARTAS RECIBIDAS POR LAS EMPRESAS Y SINDICATOS</t>
  </si>
  <si>
    <t>1.6.4; 1.6.5; 1.6.6; 1.6.7</t>
  </si>
  <si>
    <t>CANALIZAR RECURSOS LOGISTICOS E INDUCIR AL PERSONAL</t>
  </si>
  <si>
    <t>DIRECCION DE VEHICULOS DE MOTOR</t>
  </si>
  <si>
    <t>CANTIDAD DE PUNTOS EN FUNCIONAMIENTO, Y CANTIDAD DE PERSONAS INDUCIDAS</t>
  </si>
  <si>
    <t>20 PUNTOS DE INSPECCION Y 200 COLABORADORES INDUCIDOS</t>
  </si>
  <si>
    <t>COMUNICACIONES, FOTOS</t>
  </si>
  <si>
    <t>APLICAR LA REVISION TECNICA A LOS VEHICULOS</t>
  </si>
  <si>
    <t>CANTIDAD DE VEHICULOS INSPECCIONADOS</t>
  </si>
  <si>
    <t>FOTOS</t>
  </si>
  <si>
    <t>TRAILERS Y BUGGIES CON                  NO. DE CHASIS ASIGNADOS</t>
  </si>
  <si>
    <t>REVISAR LAS CONDICIONES FISICAS DE TRAILERS Y BUGGIES</t>
  </si>
  <si>
    <t>CANTIDAD DE CERTIFICACIONES EMITIDAS</t>
  </si>
  <si>
    <t>SOLICITUDES DE USUARIOS, FOTOS, CERTIFICACIONES RECIBIDAS</t>
  </si>
  <si>
    <t>UNIDADES DE TRANSPORTE PUBLICO INTERURBANO, SUBURNBANO Y URBANO EN CONDICIONES OPERATIVAS ADECUADAS</t>
  </si>
  <si>
    <t>REVISAR LAS CONDICIONES FISICAS DE LAS UNIDADES DE TRANSPORTE PUBLICO DE PASAJEROS Y CARGA EN PERIODOS DE DESPLAZAMIENTOS MASIVOS (NAVIDAD, LA ALTAGRACIA Y SEMANA SANTA)</t>
  </si>
  <si>
    <t>CANTIDAD DE UNIDADES INSPECCIONADAS</t>
  </si>
  <si>
    <t>COMUNICACIONES RECIBIDAS, FOTOS, FORMULARIOS DE REGISTROS</t>
  </si>
  <si>
    <t>BASE DE DATOS DE REGISTRO DE TALLERES DE REPARACION Y RECONSTRUCCION DE VEHICULOS, Y REPUESTOS DE PIEZAS ACTUALIZADA</t>
  </si>
  <si>
    <t>REGISTRAR, REVISAR REGISTROS Y VALIDAR LAS INFORMACIONES DE LOS REGISTROS DE LOS TALLERES DE REPARACION Y RECONSTRUCCION DE VEHICULOS Y LOS REPUESTOS.</t>
  </si>
  <si>
    <t>CANTIDAD DE TALLERES Y REPUESTOS REGISTRADOS</t>
  </si>
  <si>
    <t>FORMULARIO DE REGISTRO</t>
  </si>
  <si>
    <t>UNIDADES VEHICULARES CON PERMISOS DEPORTIVO DE LUZ LED EMITIDO Y RENOVADO</t>
  </si>
  <si>
    <t>EMITIR Y RENOVAR LOS PERMISOS DEPORTIVOS DE LUCES LED</t>
  </si>
  <si>
    <t>CANTIDAD DE PERMISOS RENOVADOS</t>
  </si>
  <si>
    <t>REGISTRO DE EMISIONES.</t>
  </si>
  <si>
    <t>Dirección de Vehículos de Motor</t>
  </si>
  <si>
    <t>Observatorio Permanente de Seguridad Vial</t>
  </si>
  <si>
    <t xml:space="preserve">Boletín Informativo OPSEVI  </t>
  </si>
  <si>
    <t xml:space="preserve">Elaboración y/o actualización del contenido </t>
  </si>
  <si>
    <t xml:space="preserve">Estadísticas y Registro de datos, Estudios y Evaluaciones </t>
  </si>
  <si>
    <t xml:space="preserve">Boletín elaborado. </t>
  </si>
  <si>
    <t>Públicación digital e impresa</t>
  </si>
  <si>
    <t xml:space="preserve"> Información </t>
  </si>
  <si>
    <t xml:space="preserve">6.2.2. Publicar boletín impreso y digital para informar a la sociedad de los avances y resultados del PENSV de cara a sus objetivos </t>
  </si>
  <si>
    <t>6.2 Difusión y comunicación continua de avances y resultados.</t>
  </si>
  <si>
    <t xml:space="preserve">6.2.2 Publicar boletín impreso y digital para informar a la sociedad de los avances y resultados del PENSV de cara a sus objetivos </t>
  </si>
  <si>
    <t>Publicación y difusión del boletín.</t>
  </si>
  <si>
    <t xml:space="preserve">Boletín públicado </t>
  </si>
  <si>
    <t xml:space="preserve">Encuestas de medición </t>
  </si>
  <si>
    <t>Realización de encuentas de medición del PENSV.</t>
  </si>
  <si>
    <t>Estudios y Evaluaciones</t>
  </si>
  <si>
    <t xml:space="preserve">Plantilla de encuesta completa </t>
  </si>
  <si>
    <t xml:space="preserve"> </t>
  </si>
  <si>
    <t>Base datos en excel o ssps, cuestionarios completos, públicación digital e impresa de resultados, levantamiento de información en campo.</t>
  </si>
  <si>
    <t xml:space="preserve">6.1.1. Desarollar y gestionar la realización de encuestas relacionadas con los objetivos y fines del PENSV y sus procesos evolutivos, y otro tipo de estudios muestrales de campo que permitan validar y reportar avances y resultados de indicadores. </t>
  </si>
  <si>
    <t>6.1 Gestión de la Calidad y la Confiabilidad de la información.</t>
  </si>
  <si>
    <t xml:space="preserve">Realización de encuesta de Movilidad y Seguridad vial </t>
  </si>
  <si>
    <t xml:space="preserve">Publicación de Resultados </t>
  </si>
  <si>
    <t>Resultados publicados.</t>
  </si>
  <si>
    <t xml:space="preserve">Estudios observacionales sobre factores de riesgos </t>
  </si>
  <si>
    <t>Elaboración de la metodología</t>
  </si>
  <si>
    <t xml:space="preserve">Metodología elaborada </t>
  </si>
  <si>
    <t>Fotos, cuestionarios, públicación digital e impresa de resultados, levantamiento de información en campo, vídeos</t>
  </si>
  <si>
    <t xml:space="preserve">Realización de estudios </t>
  </si>
  <si>
    <t xml:space="preserve">Plantilla de Estudios completas </t>
  </si>
  <si>
    <t>Implementación de una plataforma tecnológica interinstitucional de datos de Seguridad Vial.</t>
  </si>
  <si>
    <t>Trabajar en coordinación con la ONE para establecer un proceso de alimentación de datos y análisis estadísticos sobre la Seguridad vial.</t>
  </si>
  <si>
    <t xml:space="preserve">Estadísticas y Registro de datos </t>
  </si>
  <si>
    <t>Actas de reuniones (registros), documentos, comunicaciones internas y externas, talleres, fotos.</t>
  </si>
  <si>
    <t xml:space="preserve">Información </t>
  </si>
  <si>
    <t xml:space="preserve">6.1.3 Desarrollar junto con la ONE el proceso de alimentación de datos y análisis estadísticos sonre la Seguridad vial </t>
  </si>
  <si>
    <t>Trabajar en coordinación con el Ministerio de Salud Pública para realizar jornadas de concientización en establecimientos de salud sobre la importancia de mejorar la calidad de datos.</t>
  </si>
  <si>
    <t>Cantidad de jornadas realizadas</t>
  </si>
  <si>
    <t>Informes estadistico 2020</t>
  </si>
  <si>
    <t>Recolección, relacionamiento, consolidadción, explotación de los datos estadisticos sobre siniestros viales correspondientes al año 2019.</t>
  </si>
  <si>
    <t xml:space="preserve">Base de datos </t>
  </si>
  <si>
    <t xml:space="preserve">Informe publicado </t>
  </si>
  <si>
    <r>
      <t>1 Planificación, Diseño, Innovación y Supervisión de la Movilidad Terrestre:</t>
    </r>
    <r>
      <rPr>
        <sz val="12"/>
        <rFont val="Calibri"/>
        <family val="2"/>
        <scheme val="minor"/>
      </rPr>
      <t xml:space="preserve">
Gestionar la rectoría Nacional de la Movilidad, el Transporte terrestre, el Tránsito y la Seguridad vial en la Planificación, Diseño, Innovación y Supervisión de la Movilidad terrestre y seguridad vial,  centrado en ciudadano, asegurando nuestra contribución a la mejora en su calidad de vida.  </t>
    </r>
  </si>
  <si>
    <r>
      <rPr>
        <b/>
        <sz val="12"/>
        <rFont val="Calibri"/>
        <family val="2"/>
        <scheme val="minor"/>
      </rPr>
      <t>1.3.1 Elaborar</t>
    </r>
    <r>
      <rPr>
        <sz val="12"/>
        <rFont val="Calibri"/>
        <family val="2"/>
        <scheme val="minor"/>
      </rPr>
      <t xml:space="preserve"> y desplegar campañas de comunicación que integren y refuercen el concepto de movilidad. </t>
    </r>
    <r>
      <rPr>
        <b/>
        <sz val="12"/>
        <rFont val="Calibri"/>
        <family val="2"/>
        <scheme val="minor"/>
      </rPr>
      <t xml:space="preserve">1.3.2 Definir, </t>
    </r>
    <r>
      <rPr>
        <sz val="12"/>
        <rFont val="Calibri"/>
        <family val="2"/>
        <scheme val="minor"/>
      </rPr>
      <t xml:space="preserve">organizar, diseñar e implementar en coordinación con otras instituciones, campañas de concientización destinadas a la prevención de los siniestros de tránsito y a garantizar la seguridad vial, y difundirlas efectivamente a través de Medios de Comunicación y otras vías de publicidad alternativas. </t>
    </r>
    <r>
      <rPr>
        <b/>
        <sz val="12"/>
        <rFont val="Calibri"/>
        <family val="2"/>
        <scheme val="minor"/>
      </rPr>
      <t>1.3.4Fortalecer las</t>
    </r>
    <r>
      <rPr>
        <sz val="12"/>
        <rFont val="Calibri"/>
        <family val="2"/>
        <scheme val="minor"/>
      </rPr>
      <t xml:space="preserve"> herramientas o elementos de comunicación sobre las funcionalidades y actores del sistema y el rol que les corresponde desempeñar. </t>
    </r>
  </si>
  <si>
    <r>
      <rPr>
        <b/>
        <sz val="12"/>
        <rFont val="Calibri"/>
        <family val="2"/>
        <scheme val="minor"/>
      </rPr>
      <t>1.3</t>
    </r>
    <r>
      <rPr>
        <sz val="12"/>
        <rFont val="Calibri"/>
        <family val="2"/>
        <scheme val="minor"/>
      </rPr>
      <t>Sensibilización de la población en Movilidad, Seguridad y Educación Vial generando un cambio de conductas asociadas a la Movilidad,  con la participación ciudadana, en el proceso de transformación de la movilidad terrestre hacia una condición de mayor integración, eficiencia y adecuada atención de las necesidades de la población.</t>
    </r>
  </si>
  <si>
    <r>
      <t>Promover la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ampliación de la cobertura del Sistema Nacional de Emergencias y Seguridad 911.</t>
    </r>
  </si>
  <si>
    <r>
      <rPr>
        <b/>
        <sz val="12"/>
        <rFont val="Calibri"/>
        <family val="2"/>
        <scheme val="minor"/>
      </rPr>
      <t>1.7.7 Mejoramiento de</t>
    </r>
    <r>
      <rPr>
        <sz val="12"/>
        <rFont val="Calibri"/>
        <family val="2"/>
        <scheme val="minor"/>
      </rPr>
      <t xml:space="preserve">l posicionamiento del transporte público masivo para facilitar su priorización en el uso de la infraestructura vial.        </t>
    </r>
    <r>
      <rPr>
        <b/>
        <sz val="12"/>
        <rFont val="Calibri"/>
        <family val="2"/>
        <scheme val="minor"/>
      </rPr>
      <t xml:space="preserve"> 1.1.13 </t>
    </r>
    <r>
      <rPr>
        <sz val="12"/>
        <rFont val="Calibri"/>
        <family val="2"/>
        <scheme val="minor"/>
      </rPr>
      <t xml:space="preserve">Campaña de prevención, por medios de comunicación, sobre las acciones y operativos que realizarán en cumplimiento de la Ley No. 63-17. </t>
    </r>
    <r>
      <rPr>
        <b/>
        <sz val="11"/>
        <rFont val="Arial"/>
        <family val="2"/>
      </rPr>
      <t/>
    </r>
  </si>
  <si>
    <r>
      <t>1</t>
    </r>
    <r>
      <rPr>
        <b/>
        <sz val="12"/>
        <rFont val="Calibri"/>
        <family val="2"/>
        <scheme val="minor"/>
      </rPr>
      <t>.7.23</t>
    </r>
    <r>
      <rPr>
        <sz val="12"/>
        <rFont val="Calibri"/>
        <family val="2"/>
        <scheme val="minor"/>
      </rPr>
      <t xml:space="preserve">Campana de Reducción de siniestros viales      </t>
    </r>
    <r>
      <rPr>
        <b/>
        <sz val="12"/>
        <rFont val="Calibri"/>
        <family val="2"/>
        <scheme val="minor"/>
      </rPr>
      <t>1.7.24</t>
    </r>
    <r>
      <rPr>
        <sz val="12"/>
        <rFont val="Calibri"/>
        <family val="2"/>
        <scheme val="minor"/>
      </rPr>
      <t xml:space="preserve"> Promover la Participación Ciudadanía y  garantizar el compromiso de la población,  Motivando la integración de la seguridad vial como un componente de la responsabilidad social corporativa.   </t>
    </r>
  </si>
  <si>
    <t>Dirección de Comunicaciones</t>
  </si>
  <si>
    <r>
      <t>Dirección de Transporte de Cargas / División de Monitoreo de TC (</t>
    </r>
    <r>
      <rPr>
        <sz val="12"/>
        <color rgb="FFFF0000"/>
        <rFont val="Calibri"/>
        <family val="2"/>
        <scheme val="minor"/>
      </rPr>
      <t>esta tarea debe ser realizada por esta división que está en la estructura pero aun no ha iniciado su funcionamiento)</t>
    </r>
  </si>
  <si>
    <r>
      <rPr>
        <b/>
        <sz val="12"/>
        <color theme="1"/>
        <rFont val="Calibri"/>
        <family val="2"/>
        <scheme val="minor"/>
      </rPr>
      <t xml:space="preserve">1,7 </t>
    </r>
    <r>
      <rPr>
        <sz val="12"/>
        <rFont val="Calibri"/>
        <family val="2"/>
        <scheme val="minor"/>
      </rPr>
      <t>Planificación  Diseño de la movilidad terrestre incorporando elementos innovadores en  su diseño y rediseño.</t>
    </r>
  </si>
  <si>
    <r>
      <rPr>
        <b/>
        <sz val="12"/>
        <color theme="1"/>
        <rFont val="Calibri"/>
        <family val="2"/>
        <scheme val="minor"/>
      </rPr>
      <t xml:space="preserve">1, </t>
    </r>
    <r>
      <rPr>
        <sz val="12"/>
        <rFont val="Calibri"/>
        <family val="2"/>
        <scheme val="minor"/>
      </rPr>
      <t xml:space="preserve">Planificación, Diseño, Innovación y Supervisión de la Movilidad Terrestre:
Gestionar la rectoría Nacional de la Movilidad, el Transporte terrestre, el Tránsito y la Seguridad vial en la Planificación, Diseño, Innovación y Supervisión de la Movilidad terrestre y seguridad vial,  centrado en ciudadano, asegurando nuestra contribución a la mejora en su calidad de vida. </t>
    </r>
  </si>
  <si>
    <r>
      <rPr>
        <b/>
        <sz val="12"/>
        <color theme="1"/>
        <rFont val="Calibri"/>
        <family val="2"/>
        <scheme val="minor"/>
      </rPr>
      <t xml:space="preserve">1,7,13 </t>
    </r>
    <r>
      <rPr>
        <sz val="12"/>
        <rFont val="Calibri"/>
        <family val="2"/>
        <scheme val="minor"/>
      </rPr>
      <t>Mejorar las condiciones de seguridad en el transporte de personas por medio de vehículos públicos y privados.</t>
    </r>
  </si>
  <si>
    <t>Continuar el proceso de mejora del área de educación vial  con la finalidad de brindar servicios de calidad en la Republica Dominicana, para el 30 de Diciembre del 2020</t>
  </si>
  <si>
    <t>Capacitar e instruir personal dedicado a la Educación Vial a lo interno del INTRANT</t>
  </si>
  <si>
    <t>ENEVIAL</t>
  </si>
  <si>
    <t>Cantidad de ofertas formativas aprobadas y desarrolladas.</t>
  </si>
  <si>
    <t>8 jornadas de inducción a los  equipos de Educación Vial</t>
  </si>
  <si>
    <t xml:space="preserve">Comunicaciones tramitadas, informes de jornadas de formación, lista de participantes y fotos </t>
  </si>
  <si>
    <t>Gestionar el cumplimiento de acuerdo con INFOTEP-INTRANT sobre educación vial</t>
  </si>
  <si>
    <t>Cantidad de jornadas de inducción Impartidas</t>
  </si>
  <si>
    <t>1 oferta curricular aprobada y 2 ofertas formativas desarrolladas de manera conjunta</t>
  </si>
  <si>
    <t>Gestionar el  cumplimiento de acuerdo con MINERD-INTRANT sobre educación vial</t>
  </si>
  <si>
    <t xml:space="preserve">Jornadas de inducción a la educación vial </t>
  </si>
  <si>
    <t xml:space="preserve">Acuerdo institucional, informe de cumplimiento de acuerdo, Comunicaciones tramitadas, informes de jornadas de formación, lista de participantes y fotos </t>
  </si>
  <si>
    <t>Elaboración de Plan Estratégico Nacional de Educación Vial</t>
  </si>
  <si>
    <t>INTRANT-ENEVIAL</t>
  </si>
  <si>
    <t xml:space="preserve">Plan Estratégico Nacional de Educación Vial elaborado </t>
  </si>
  <si>
    <t>Gestión inicial de acreditación por Ministerio de Educación Superior</t>
  </si>
  <si>
    <t>Cantidad de presentaciones oficiales de Educación Vial</t>
  </si>
  <si>
    <t xml:space="preserve">1 Carpeta </t>
  </si>
  <si>
    <t xml:space="preserve"> Comunicaciones tramitadas, informes de jornadas de formación, lista de participantes y fotos </t>
  </si>
  <si>
    <t>2. Mejorar proceso de la Educación Vial en la República Dominicana</t>
  </si>
  <si>
    <t xml:space="preserve">Eficientizar servicios de Educación Vial para la adquisición de Licencia de Conducción </t>
  </si>
  <si>
    <t xml:space="preserve">Cantidad de ciudadanos recibiendo formación vial </t>
  </si>
  <si>
    <t xml:space="preserve">4 Presentaciones </t>
  </si>
  <si>
    <t>Lista de jornadas de capacitación interna, minutas de reuniones internas ENEVIAL</t>
  </si>
  <si>
    <t>Seguridad-Educación Vial</t>
  </si>
  <si>
    <t xml:space="preserve"> Fortalecer   la  Educación  Vial de la ciudadanía  en  respecto   a la  ley  de  Tránsito</t>
  </si>
  <si>
    <t>Ofrecer formación Vial a los aspirante de licencia de conducción, personal que solicita cambio de categorías e infractores con licencia vencidas por más de 3 años</t>
  </si>
  <si>
    <t xml:space="preserve">3000 Ciudadanos </t>
  </si>
  <si>
    <t>Estadísticas de participantes en educación vial licencia.</t>
  </si>
  <si>
    <t>Ofrecer formación Vial a  infractores de tránsito con Sentencia emitida desde Juzgado de Paz (Tribunal de Tránsito), así como a infractores con vehículo retenido</t>
  </si>
  <si>
    <t>Cantidad de acompañamientos a implementado a personal que aplica exámenes teórico-práctico.</t>
  </si>
  <si>
    <t>Estadísticas de infractores</t>
  </si>
  <si>
    <t>Establecer sistema de seguimiento, acompañamiento y supervisión a los procesos de evaluación Teórica y Practica de Educación Vial</t>
  </si>
  <si>
    <t>Cantidad de Ministerios con Charlas   y  Talleres  Impartidas</t>
  </si>
  <si>
    <t xml:space="preserve">1 manual </t>
  </si>
  <si>
    <t>Formularios de informe de acompañamiento, Estadística de Aprobados y reprobados</t>
  </si>
  <si>
    <t>Diseñar Oferta Formativa de Escuela Nacional de Educación  vial</t>
  </si>
  <si>
    <t>Cantidad de  Empresas con charlas  y  talleres Impartidos</t>
  </si>
  <si>
    <t>Listado  de Participantes, Fotos y  Formularios  de Solicitud</t>
  </si>
  <si>
    <t>Gestionar un tarifario según listado de oferta formativa de la Escuela Nacional de Educación Vial</t>
  </si>
  <si>
    <t xml:space="preserve">1 tarifario </t>
  </si>
  <si>
    <t>Revisión Curricular de oferta Formativa de Escuela Nacional de Educación  vial</t>
  </si>
  <si>
    <t xml:space="preserve">Cantidad  de  Centros  Educativos  del  Distrito Nacional con  la  Charlas  Impartidas </t>
  </si>
  <si>
    <t xml:space="preserve">1 Revisión </t>
  </si>
  <si>
    <t>Listado  de Participantes, Fotos, Formularios  de Solicitud, curricular revisado</t>
  </si>
  <si>
    <t>Diseñar campañas de Educación y Formación vial para Conductores, peatones y usuarios de transporte</t>
  </si>
  <si>
    <t xml:space="preserve">Centro educativos con charlas impartidas </t>
  </si>
  <si>
    <t>Gestionar el levantamiento y aprobación de procesos para admisión, certificación y acreditación de participantes en acciones formativas.</t>
  </si>
  <si>
    <t>Cantidad de Universidades  Impactadas</t>
  </si>
  <si>
    <t>5 procesos gestionados</t>
  </si>
  <si>
    <t>Gestionar el levantamiento, aprobación y actualización de procesos educación Vial para licencia de conducir</t>
  </si>
  <si>
    <t xml:space="preserve">Cantidad de procesos gestionados y actualizados </t>
  </si>
  <si>
    <t>Desarrollar programas de acciones formativas (Cursos Modulares, Charlas, Talleres, Conferencias, Diplomados)</t>
  </si>
  <si>
    <t>Cantidad de participantes en acciones formativas Impactadas</t>
  </si>
  <si>
    <t>Certificación y acreditación de participantes en acciones formativas</t>
  </si>
  <si>
    <t>Cantidad de solicitudes de visita al parque</t>
  </si>
  <si>
    <t>3. Gestionar la operatividad del Parque de Educación vial</t>
  </si>
  <si>
    <t>Gestión con Centros Educativos públicos y Privados con niños en Edades de 5 a 17 años</t>
  </si>
  <si>
    <t xml:space="preserve">Cantidad de visitas a los centros educativos  </t>
  </si>
  <si>
    <t>Desarrollar Educación vial con realidad virtual y realidad aumentada</t>
  </si>
  <si>
    <t>Cantidad de Certificaciones de participación</t>
  </si>
  <si>
    <t>Desarrollar educación vial de manera practicas según curricular para educación Inicial, Primaria y secundaria a través de juego de roles; Conductor, Peatón, Usuario de las Vías y/o agente de tránsito.</t>
  </si>
  <si>
    <t xml:space="preserve">Cantidad de niños capacitados </t>
  </si>
  <si>
    <t xml:space="preserve">7, 000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</si>
</sst>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&quot;€&quot;_-;\-* #,##0.00\ &quot;€&quot;_-;_-* &quot;-&quot;??\ &quot;€&quot;_-;_-@_-"/>
    <numFmt numFmtId="168" formatCode="&quot;$&quot;#,##0.00"/>
    <numFmt numFmtId="169" formatCode="[$RD$-1C0A]#,##0.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2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rgb="FF548DD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0" fontId="6" fillId="0" borderId="0"/>
    <xf numFmtId="0" fontId="5" fillId="0" borderId="0"/>
    <xf numFmtId="0" fontId="11" fillId="0" borderId="0"/>
    <xf numFmtId="0" fontId="11" fillId="0" borderId="0"/>
    <xf numFmtId="0" fontId="11" fillId="0" borderId="0" applyFont="0" applyFill="0" applyBorder="0" applyAlignment="0" applyProtection="0"/>
    <xf numFmtId="0" fontId="4" fillId="0" borderId="0"/>
    <xf numFmtId="0" fontId="3" fillId="0" borderId="0"/>
    <xf numFmtId="9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4">
    <xf numFmtId="0" fontId="0" fillId="0" borderId="0" xfId="0"/>
    <xf numFmtId="0" fontId="12" fillId="0" borderId="0" xfId="2" applyFont="1" applyAlignment="1">
      <alignment horizontal="center" vertical="center" wrapText="1"/>
    </xf>
    <xf numFmtId="166" fontId="11" fillId="0" borderId="0" xfId="2" applyNumberFormat="1" applyFont="1" applyAlignment="1">
      <alignment horizontal="center" vertical="center" wrapText="1"/>
    </xf>
    <xf numFmtId="0" fontId="17" fillId="0" borderId="2" xfId="3" applyFont="1" applyFill="1" applyBorder="1" applyAlignment="1">
      <alignment vertical="center" wrapText="1"/>
    </xf>
    <xf numFmtId="0" fontId="24" fillId="0" borderId="2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4" fontId="27" fillId="0" borderId="0" xfId="2" applyNumberFormat="1" applyFont="1" applyAlignment="1" applyProtection="1">
      <alignment horizontal="center" vertical="center" wrapText="1"/>
      <protection locked="0"/>
    </xf>
    <xf numFmtId="0" fontId="24" fillId="0" borderId="10" xfId="2" applyFont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>
      <alignment horizontal="center" vertical="center" wrapText="1"/>
    </xf>
    <xf numFmtId="166" fontId="11" fillId="0" borderId="2" xfId="2" applyNumberFormat="1" applyFont="1" applyBorder="1" applyAlignment="1">
      <alignment horizontal="center" vertical="center" wrapText="1"/>
    </xf>
    <xf numFmtId="0" fontId="18" fillId="5" borderId="2" xfId="2" applyFont="1" applyFill="1" applyBorder="1" applyAlignment="1" applyProtection="1">
      <alignment horizontal="center" vertical="center" wrapText="1"/>
    </xf>
    <xf numFmtId="0" fontId="21" fillId="5" borderId="7" xfId="2" applyFont="1" applyFill="1" applyBorder="1" applyAlignment="1" applyProtection="1">
      <alignment horizontal="center" vertical="center" wrapText="1"/>
    </xf>
    <xf numFmtId="0" fontId="21" fillId="5" borderId="2" xfId="2" applyFont="1" applyFill="1" applyBorder="1" applyAlignment="1" applyProtection="1">
      <alignment horizontal="center" vertical="center" wrapText="1"/>
    </xf>
    <xf numFmtId="0" fontId="21" fillId="5" borderId="23" xfId="2" applyFont="1" applyFill="1" applyBorder="1" applyAlignment="1" applyProtection="1">
      <alignment horizontal="center" vertical="center" wrapText="1"/>
    </xf>
    <xf numFmtId="0" fontId="21" fillId="5" borderId="80" xfId="2" applyFont="1" applyFill="1" applyBorder="1" applyAlignment="1" applyProtection="1">
      <alignment horizontal="center" vertical="center" wrapText="1"/>
    </xf>
    <xf numFmtId="0" fontId="21" fillId="5" borderId="60" xfId="2" applyFont="1" applyFill="1" applyBorder="1" applyAlignment="1" applyProtection="1">
      <alignment horizontal="center" vertical="center" wrapText="1"/>
    </xf>
    <xf numFmtId="0" fontId="24" fillId="0" borderId="2" xfId="4" applyFont="1" applyFill="1" applyBorder="1" applyAlignment="1">
      <alignment horizontal="center" vertical="center" wrapText="1"/>
    </xf>
    <xf numFmtId="0" fontId="24" fillId="0" borderId="3" xfId="5" applyFont="1" applyFill="1" applyBorder="1" applyAlignment="1">
      <alignment horizontal="center" vertical="center" wrapText="1"/>
    </xf>
    <xf numFmtId="0" fontId="24" fillId="0" borderId="60" xfId="2" applyFont="1" applyFill="1" applyBorder="1" applyAlignment="1">
      <alignment horizontal="center" vertical="center" wrapText="1"/>
    </xf>
    <xf numFmtId="0" fontId="24" fillId="0" borderId="60" xfId="4" applyFont="1" applyFill="1" applyBorder="1" applyAlignment="1">
      <alignment horizontal="center" vertical="center" wrapText="1"/>
    </xf>
    <xf numFmtId="0" fontId="24" fillId="0" borderId="85" xfId="4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28" fillId="6" borderId="0" xfId="2" applyFont="1" applyFill="1" applyBorder="1" applyAlignment="1" applyProtection="1">
      <alignment horizontal="center" vertical="center" wrapText="1"/>
    </xf>
    <xf numFmtId="0" fontId="30" fillId="0" borderId="40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center" vertical="center" wrapText="1"/>
    </xf>
    <xf numFmtId="4" fontId="30" fillId="0" borderId="87" xfId="2" applyNumberFormat="1" applyFont="1" applyBorder="1" applyAlignment="1">
      <alignment horizontal="center" vertical="center" wrapText="1"/>
    </xf>
    <xf numFmtId="0" fontId="21" fillId="5" borderId="40" xfId="2" applyFont="1" applyFill="1" applyBorder="1" applyAlignment="1">
      <alignment horizontal="center" vertical="center" wrapText="1"/>
    </xf>
    <xf numFmtId="0" fontId="21" fillId="5" borderId="39" xfId="2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4" fillId="0" borderId="2" xfId="5" applyFont="1" applyFill="1" applyBorder="1" applyAlignment="1">
      <alignment horizontal="center" vertical="center" wrapText="1"/>
    </xf>
    <xf numFmtId="1" fontId="24" fillId="0" borderId="2" xfId="3" applyNumberFormat="1" applyFont="1" applyFill="1" applyBorder="1" applyAlignment="1">
      <alignment horizontal="center" vertical="center" wrapText="1"/>
    </xf>
    <xf numFmtId="0" fontId="21" fillId="5" borderId="8" xfId="2" applyFont="1" applyFill="1" applyBorder="1" applyAlignment="1" applyProtection="1">
      <alignment horizontal="center" vertical="center" wrapText="1"/>
    </xf>
    <xf numFmtId="0" fontId="21" fillId="5" borderId="9" xfId="2" applyFont="1" applyFill="1" applyBorder="1" applyAlignment="1" applyProtection="1">
      <alignment horizontal="center" vertical="center" wrapText="1"/>
    </xf>
    <xf numFmtId="0" fontId="21" fillId="5" borderId="22" xfId="2" applyFont="1" applyFill="1" applyBorder="1" applyAlignment="1" applyProtection="1">
      <alignment horizontal="center" vertical="center" wrapText="1"/>
    </xf>
    <xf numFmtId="0" fontId="21" fillId="5" borderId="32" xfId="2" applyFont="1" applyFill="1" applyBorder="1" applyAlignment="1" applyProtection="1">
      <alignment horizontal="center" vertical="center" wrapText="1"/>
    </xf>
    <xf numFmtId="0" fontId="21" fillId="5" borderId="31" xfId="2" applyFont="1" applyFill="1" applyBorder="1" applyAlignment="1" applyProtection="1">
      <alignment horizontal="center" vertical="center" wrapText="1"/>
    </xf>
    <xf numFmtId="0" fontId="17" fillId="0" borderId="10" xfId="5" applyFont="1" applyFill="1" applyBorder="1" applyAlignment="1" applyProtection="1">
      <alignment vertical="center" wrapText="1"/>
      <protection locked="0"/>
    </xf>
    <xf numFmtId="0" fontId="17" fillId="0" borderId="10" xfId="5" applyFont="1" applyFill="1" applyBorder="1" applyAlignment="1" applyProtection="1">
      <alignment horizontal="center" vertical="center" wrapText="1"/>
      <protection locked="0"/>
    </xf>
    <xf numFmtId="3" fontId="17" fillId="0" borderId="10" xfId="3" applyNumberFormat="1" applyFont="1" applyFill="1" applyBorder="1" applyAlignment="1" applyProtection="1">
      <alignment horizontal="center" vertical="center" wrapText="1"/>
      <protection locked="0"/>
    </xf>
    <xf numFmtId="9" fontId="20" fillId="0" borderId="10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5" applyFont="1" applyFill="1" applyBorder="1" applyAlignment="1" applyProtection="1">
      <alignment vertical="center" wrapText="1"/>
      <protection locked="0"/>
    </xf>
    <xf numFmtId="0" fontId="17" fillId="0" borderId="2" xfId="5" applyFont="1" applyFill="1" applyBorder="1" applyAlignment="1" applyProtection="1">
      <alignment horizontal="center" vertical="center" wrapText="1"/>
      <protection locked="0"/>
    </xf>
    <xf numFmtId="3" fontId="17" fillId="0" borderId="2" xfId="3" applyNumberFormat="1" applyFont="1" applyFill="1" applyBorder="1" applyAlignment="1" applyProtection="1">
      <alignment horizontal="center" vertical="center" wrapText="1"/>
      <protection locked="0"/>
    </xf>
    <xf numFmtId="9" fontId="20" fillId="0" borderId="2" xfId="34" applyFont="1" applyFill="1" applyBorder="1" applyAlignment="1" applyProtection="1">
      <alignment horizontal="center" vertical="center" wrapText="1"/>
      <protection locked="0"/>
    </xf>
    <xf numFmtId="9" fontId="20" fillId="0" borderId="2" xfId="17" applyNumberFormat="1" applyFont="1" applyFill="1" applyBorder="1" applyAlignment="1" applyProtection="1">
      <alignment horizontal="center" vertical="center" wrapText="1"/>
      <protection locked="0"/>
    </xf>
    <xf numFmtId="9" fontId="20" fillId="0" borderId="2" xfId="34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vertical="center" wrapText="1"/>
      <protection locked="0"/>
    </xf>
    <xf numFmtId="0" fontId="16" fillId="0" borderId="2" xfId="5" applyFont="1" applyFill="1" applyBorder="1" applyAlignment="1" applyProtection="1">
      <alignment vertical="center" wrapText="1"/>
      <protection locked="0"/>
    </xf>
    <xf numFmtId="0" fontId="17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5" applyFont="1" applyFill="1" applyBorder="1" applyAlignment="1" applyProtection="1">
      <alignment horizontal="left" vertical="center" wrapText="1"/>
      <protection locked="0"/>
    </xf>
    <xf numFmtId="0" fontId="17" fillId="0" borderId="10" xfId="2" applyFont="1" applyFill="1" applyBorder="1" applyAlignment="1" applyProtection="1">
      <alignment horizontal="center" vertical="center" wrapText="1"/>
      <protection locked="0"/>
    </xf>
    <xf numFmtId="0" fontId="21" fillId="4" borderId="0" xfId="2" applyFont="1" applyFill="1" applyBorder="1" applyAlignment="1" applyProtection="1">
      <alignment horizontal="center" vertical="center" wrapText="1"/>
    </xf>
    <xf numFmtId="0" fontId="21" fillId="5" borderId="39" xfId="2" applyFont="1" applyFill="1" applyBorder="1" applyAlignment="1" applyProtection="1">
      <alignment horizontal="center" vertical="center" wrapText="1"/>
    </xf>
    <xf numFmtId="3" fontId="24" fillId="0" borderId="3" xfId="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9" fontId="17" fillId="0" borderId="2" xfId="1" applyFont="1" applyFill="1" applyBorder="1" applyAlignment="1" applyProtection="1">
      <alignment horizontal="center" vertical="center" wrapText="1"/>
      <protection locked="0"/>
    </xf>
    <xf numFmtId="9" fontId="20" fillId="0" borderId="2" xfId="1" applyNumberFormat="1" applyFont="1" applyFill="1" applyBorder="1" applyAlignment="1" applyProtection="1">
      <alignment horizontal="center" vertical="center"/>
      <protection locked="0"/>
    </xf>
    <xf numFmtId="0" fontId="20" fillId="0" borderId="2" xfId="17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0" fontId="17" fillId="0" borderId="2" xfId="4" applyFont="1" applyFill="1" applyBorder="1" applyAlignment="1" applyProtection="1">
      <alignment vertical="center" wrapText="1"/>
      <protection locked="0"/>
    </xf>
    <xf numFmtId="0" fontId="17" fillId="0" borderId="2" xfId="4" applyFont="1" applyFill="1" applyBorder="1" applyAlignment="1" applyProtection="1">
      <alignment horizontal="center" vertical="center" wrapText="1"/>
      <protection locked="0"/>
    </xf>
    <xf numFmtId="4" fontId="17" fillId="0" borderId="2" xfId="4" applyNumberFormat="1" applyFont="1" applyFill="1" applyBorder="1" applyAlignment="1" applyProtection="1">
      <alignment vertical="center" wrapText="1"/>
      <protection locked="0"/>
    </xf>
    <xf numFmtId="4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4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9" fontId="17" fillId="0" borderId="10" xfId="1" applyFont="1" applyFill="1" applyBorder="1" applyAlignment="1" applyProtection="1">
      <alignment horizontal="center" vertical="center" wrapText="1"/>
      <protection locked="0"/>
    </xf>
    <xf numFmtId="9" fontId="20" fillId="0" borderId="10" xfId="1" applyNumberFormat="1" applyFont="1" applyFill="1" applyBorder="1" applyAlignment="1" applyProtection="1">
      <alignment horizontal="center" vertical="center"/>
      <protection locked="0"/>
    </xf>
    <xf numFmtId="0" fontId="20" fillId="0" borderId="10" xfId="17" applyNumberFormat="1" applyFont="1" applyFill="1" applyBorder="1" applyAlignment="1" applyProtection="1">
      <alignment horizontal="center" vertical="center" wrapText="1"/>
      <protection locked="0"/>
    </xf>
    <xf numFmtId="0" fontId="22" fillId="5" borderId="9" xfId="2" applyNumberFormat="1" applyFont="1" applyFill="1" applyBorder="1" applyAlignment="1" applyProtection="1">
      <alignment horizontal="center" vertical="center" wrapText="1"/>
      <protection locked="0"/>
    </xf>
    <xf numFmtId="0" fontId="21" fillId="5" borderId="9" xfId="2" applyFont="1" applyFill="1" applyBorder="1" applyAlignment="1" applyProtection="1">
      <alignment horizontal="center" vertical="center" wrapText="1"/>
      <protection locked="0"/>
    </xf>
    <xf numFmtId="0" fontId="17" fillId="0" borderId="10" xfId="2" applyFont="1" applyBorder="1" applyAlignment="1" applyProtection="1">
      <alignment horizontal="center" vertical="center" wrapText="1"/>
      <protection locked="0"/>
    </xf>
    <xf numFmtId="9" fontId="20" fillId="0" borderId="10" xfId="34" applyFont="1" applyFill="1" applyBorder="1" applyAlignment="1" applyProtection="1">
      <alignment horizontal="center" vertical="center" wrapText="1"/>
      <protection locked="0"/>
    </xf>
    <xf numFmtId="168" fontId="17" fillId="0" borderId="10" xfId="4" applyNumberFormat="1" applyFont="1" applyFill="1" applyBorder="1" applyAlignment="1" applyProtection="1">
      <alignment horizontal="center" vertical="center" wrapText="1"/>
      <protection locked="0"/>
    </xf>
    <xf numFmtId="168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5" applyFont="1" applyFill="1" applyBorder="1" applyAlignment="1" applyProtection="1">
      <alignment horizontal="center" vertical="center" wrapText="1"/>
      <protection locked="0"/>
    </xf>
    <xf numFmtId="0" fontId="17" fillId="0" borderId="2" xfId="3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2" xfId="3" applyFont="1" applyFill="1" applyBorder="1" applyAlignment="1" applyProtection="1">
      <alignment horizontal="center" vertical="center" wrapText="1"/>
      <protection locked="0"/>
    </xf>
    <xf numFmtId="0" fontId="17" fillId="0" borderId="10" xfId="5" applyFont="1" applyFill="1" applyBorder="1" applyAlignment="1" applyProtection="1">
      <alignment horizontal="center" vertical="center" wrapText="1"/>
      <protection locked="0"/>
    </xf>
    <xf numFmtId="3" fontId="20" fillId="0" borderId="10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5" applyFont="1" applyFill="1" applyBorder="1" applyAlignment="1" applyProtection="1">
      <alignment horizontal="center" vertical="center" wrapText="1"/>
      <protection locked="0"/>
    </xf>
    <xf numFmtId="3" fontId="20" fillId="0" borderId="2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horizontal="left" vertical="center" wrapText="1"/>
      <protection locked="0"/>
    </xf>
    <xf numFmtId="0" fontId="20" fillId="0" borderId="2" xfId="34" applyNumberFormat="1" applyFont="1" applyFill="1" applyBorder="1" applyAlignment="1" applyProtection="1">
      <alignment horizontal="center" vertical="center" wrapText="1"/>
      <protection locked="0"/>
    </xf>
    <xf numFmtId="0" fontId="21" fillId="5" borderId="40" xfId="2" applyFont="1" applyFill="1" applyBorder="1" applyAlignment="1" applyProtection="1">
      <alignment horizontal="center" vertical="center" wrapText="1"/>
    </xf>
    <xf numFmtId="0" fontId="21" fillId="8" borderId="92" xfId="5" applyFont="1" applyFill="1" applyBorder="1" applyAlignment="1">
      <alignment horizontal="center" vertical="center" wrapText="1"/>
    </xf>
    <xf numFmtId="0" fontId="21" fillId="8" borderId="51" xfId="5" applyFont="1" applyFill="1" applyBorder="1" applyAlignment="1">
      <alignment horizontal="center" vertical="center" wrapText="1"/>
    </xf>
    <xf numFmtId="0" fontId="21" fillId="8" borderId="93" xfId="5" applyFont="1" applyFill="1" applyBorder="1" applyAlignment="1">
      <alignment horizontal="center" vertical="center" wrapText="1"/>
    </xf>
    <xf numFmtId="0" fontId="21" fillId="8" borderId="59" xfId="5" applyFont="1" applyFill="1" applyBorder="1" applyAlignment="1">
      <alignment horizontal="center" vertical="center" wrapText="1"/>
    </xf>
    <xf numFmtId="0" fontId="17" fillId="0" borderId="73" xfId="5" applyFont="1" applyBorder="1" applyAlignment="1">
      <alignment vertical="center" wrapText="1"/>
    </xf>
    <xf numFmtId="0" fontId="17" fillId="0" borderId="73" xfId="5" applyFont="1" applyBorder="1" applyAlignment="1">
      <alignment horizontal="center" vertical="center" wrapText="1"/>
    </xf>
    <xf numFmtId="9" fontId="17" fillId="0" borderId="73" xfId="5" applyNumberFormat="1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166" fontId="17" fillId="0" borderId="10" xfId="2" applyNumberFormat="1" applyFont="1" applyBorder="1" applyAlignment="1">
      <alignment horizontal="center" vertical="center" wrapText="1"/>
    </xf>
    <xf numFmtId="0" fontId="17" fillId="0" borderId="49" xfId="5" applyFont="1" applyBorder="1" applyAlignment="1">
      <alignment vertical="center" wrapText="1"/>
    </xf>
    <xf numFmtId="0" fontId="17" fillId="0" borderId="49" xfId="5" applyFont="1" applyBorder="1" applyAlignment="1">
      <alignment horizontal="center" vertical="center" wrapText="1"/>
    </xf>
    <xf numFmtId="9" fontId="17" fillId="0" borderId="49" xfId="5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166" fontId="17" fillId="0" borderId="2" xfId="2" applyNumberFormat="1" applyFont="1" applyBorder="1" applyAlignment="1">
      <alignment horizontal="center" vertical="center" wrapText="1"/>
    </xf>
    <xf numFmtId="0" fontId="17" fillId="0" borderId="51" xfId="5" applyFont="1" applyBorder="1" applyAlignment="1">
      <alignment horizontal="left" vertical="center" wrapText="1"/>
    </xf>
    <xf numFmtId="0" fontId="17" fillId="0" borderId="51" xfId="5" applyFont="1" applyBorder="1" applyAlignment="1">
      <alignment horizontal="center" vertical="center" wrapText="1"/>
    </xf>
    <xf numFmtId="9" fontId="17" fillId="0" borderId="51" xfId="5" applyNumberFormat="1" applyFont="1" applyBorder="1" applyAlignment="1">
      <alignment horizontal="center" vertical="center" wrapText="1"/>
    </xf>
    <xf numFmtId="0" fontId="17" fillId="0" borderId="53" xfId="5" applyFont="1" applyBorder="1" applyAlignment="1">
      <alignment horizontal="center" vertical="center" wrapText="1"/>
    </xf>
    <xf numFmtId="0" fontId="17" fillId="0" borderId="46" xfId="5" applyFont="1" applyBorder="1" applyAlignment="1">
      <alignment vertical="center" wrapText="1"/>
    </xf>
    <xf numFmtId="0" fontId="17" fillId="0" borderId="46" xfId="5" applyFont="1" applyBorder="1" applyAlignment="1">
      <alignment horizontal="center" vertical="center" wrapText="1"/>
    </xf>
    <xf numFmtId="9" fontId="17" fillId="0" borderId="46" xfId="5" applyNumberFormat="1" applyFont="1" applyBorder="1" applyAlignment="1">
      <alignment horizontal="center" vertical="center" wrapText="1"/>
    </xf>
    <xf numFmtId="0" fontId="17" fillId="0" borderId="2" xfId="5" applyFont="1" applyBorder="1" applyAlignment="1">
      <alignment horizontal="center" vertical="center" wrapText="1"/>
    </xf>
    <xf numFmtId="0" fontId="17" fillId="0" borderId="60" xfId="5" applyFont="1" applyBorder="1" applyAlignment="1">
      <alignment horizontal="center" vertical="center" wrapText="1"/>
    </xf>
    <xf numFmtId="0" fontId="17" fillId="0" borderId="54" xfId="5" applyFont="1" applyBorder="1" applyAlignment="1">
      <alignment vertical="center" wrapText="1"/>
    </xf>
    <xf numFmtId="0" fontId="17" fillId="0" borderId="3" xfId="5" applyFont="1" applyBorder="1" applyAlignment="1">
      <alignment horizontal="center" vertical="center" wrapText="1"/>
    </xf>
    <xf numFmtId="0" fontId="17" fillId="0" borderId="43" xfId="5" applyNumberFormat="1" applyFont="1" applyBorder="1" applyAlignment="1">
      <alignment horizontal="center" vertical="center" wrapText="1"/>
    </xf>
    <xf numFmtId="9" fontId="17" fillId="0" borderId="43" xfId="5" applyNumberFormat="1" applyFont="1" applyBorder="1" applyAlignment="1">
      <alignment horizontal="center" vertical="center" wrapText="1"/>
    </xf>
    <xf numFmtId="0" fontId="17" fillId="0" borderId="55" xfId="5" applyFont="1" applyBorder="1" applyAlignment="1">
      <alignment horizontal="center" vertical="center" wrapText="1"/>
    </xf>
    <xf numFmtId="0" fontId="17" fillId="0" borderId="44" xfId="5" applyFont="1" applyBorder="1" applyAlignment="1">
      <alignment horizontal="center" vertical="center" wrapText="1"/>
    </xf>
    <xf numFmtId="0" fontId="17" fillId="0" borderId="2" xfId="5" applyFont="1" applyBorder="1" applyAlignment="1">
      <alignment vertical="center" wrapText="1"/>
    </xf>
    <xf numFmtId="0" fontId="17" fillId="0" borderId="2" xfId="5" applyNumberFormat="1" applyFont="1" applyBorder="1" applyAlignment="1">
      <alignment horizontal="center" vertical="center" wrapText="1"/>
    </xf>
    <xf numFmtId="9" fontId="17" fillId="0" borderId="2" xfId="5" applyNumberFormat="1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 wrapText="1"/>
    </xf>
    <xf numFmtId="0" fontId="17" fillId="0" borderId="61" xfId="5" applyFont="1" applyBorder="1" applyAlignment="1">
      <alignment vertical="center" wrapText="1"/>
    </xf>
    <xf numFmtId="0" fontId="17" fillId="0" borderId="43" xfId="5" applyFont="1" applyBorder="1" applyAlignment="1">
      <alignment horizontal="left" vertical="center" wrapText="1"/>
    </xf>
    <xf numFmtId="0" fontId="17" fillId="0" borderId="43" xfId="5" applyFont="1" applyBorder="1" applyAlignment="1">
      <alignment horizontal="center" vertical="center" wrapText="1"/>
    </xf>
    <xf numFmtId="0" fontId="17" fillId="0" borderId="94" xfId="5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166" fontId="17" fillId="0" borderId="3" xfId="2" applyNumberFormat="1" applyFont="1" applyBorder="1" applyAlignment="1">
      <alignment horizontal="center" vertical="center" wrapText="1"/>
    </xf>
    <xf numFmtId="0" fontId="17" fillId="0" borderId="2" xfId="5" applyFont="1" applyBorder="1" applyAlignment="1">
      <alignment horizontal="left" vertical="center" wrapText="1"/>
    </xf>
    <xf numFmtId="0" fontId="17" fillId="0" borderId="5" xfId="5" applyFont="1" applyBorder="1" applyAlignment="1">
      <alignment vertical="center" wrapText="1"/>
    </xf>
    <xf numFmtId="0" fontId="17" fillId="0" borderId="5" xfId="5" applyFont="1" applyBorder="1" applyAlignment="1">
      <alignment horizontal="center" vertical="center" wrapText="1"/>
    </xf>
    <xf numFmtId="9" fontId="17" fillId="0" borderId="5" xfId="5" applyNumberFormat="1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166" fontId="17" fillId="0" borderId="5" xfId="2" applyNumberFormat="1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7" fillId="0" borderId="9" xfId="5" applyFont="1" applyBorder="1" applyAlignment="1">
      <alignment horizontal="left" vertical="center" wrapText="1"/>
    </xf>
    <xf numFmtId="0" fontId="17" fillId="0" borderId="9" xfId="5" applyFont="1" applyBorder="1" applyAlignment="1">
      <alignment horizontal="center" vertical="center" wrapText="1"/>
    </xf>
    <xf numFmtId="9" fontId="17" fillId="0" borderId="9" xfId="5" applyNumberFormat="1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166" fontId="17" fillId="0" borderId="9" xfId="2" applyNumberFormat="1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0" borderId="3" xfId="5" applyFont="1" applyBorder="1" applyAlignment="1">
      <alignment horizontal="left" vertical="center" wrapText="1"/>
    </xf>
    <xf numFmtId="9" fontId="17" fillId="0" borderId="3" xfId="5" applyNumberFormat="1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 wrapText="1"/>
    </xf>
    <xf numFmtId="0" fontId="17" fillId="0" borderId="95" xfId="5" applyFont="1" applyBorder="1" applyAlignment="1">
      <alignment vertical="center" wrapText="1"/>
    </xf>
    <xf numFmtId="9" fontId="17" fillId="0" borderId="95" xfId="5" applyNumberFormat="1" applyFont="1" applyBorder="1" applyAlignment="1">
      <alignment horizontal="center" vertical="center" wrapText="1"/>
    </xf>
    <xf numFmtId="0" fontId="17" fillId="0" borderId="56" xfId="5" applyFont="1" applyBorder="1" applyAlignment="1">
      <alignment vertical="center" wrapText="1"/>
    </xf>
    <xf numFmtId="0" fontId="17" fillId="0" borderId="46" xfId="5" applyNumberFormat="1" applyFont="1" applyBorder="1" applyAlignment="1">
      <alignment horizontal="center" vertical="center" wrapText="1"/>
    </xf>
    <xf numFmtId="9" fontId="17" fillId="0" borderId="56" xfId="5" applyNumberFormat="1" applyFont="1" applyBorder="1" applyAlignment="1">
      <alignment horizontal="center" vertical="center" wrapText="1"/>
    </xf>
    <xf numFmtId="0" fontId="17" fillId="0" borderId="16" xfId="5" applyFont="1" applyBorder="1" applyAlignment="1">
      <alignment horizontal="center" vertical="center" wrapText="1"/>
    </xf>
    <xf numFmtId="0" fontId="17" fillId="0" borderId="9" xfId="5" applyFont="1" applyBorder="1" applyAlignment="1">
      <alignment vertical="center" wrapText="1"/>
    </xf>
    <xf numFmtId="0" fontId="17" fillId="0" borderId="9" xfId="5" applyNumberFormat="1" applyFont="1" applyBorder="1" applyAlignment="1">
      <alignment horizontal="center" vertical="center" wrapText="1"/>
    </xf>
    <xf numFmtId="0" fontId="17" fillId="0" borderId="83" xfId="5" applyFont="1" applyBorder="1" applyAlignment="1">
      <alignment horizontal="center" vertical="center" wrapText="1"/>
    </xf>
    <xf numFmtId="3" fontId="24" fillId="0" borderId="2" xfId="2" applyNumberFormat="1" applyFont="1" applyBorder="1" applyAlignment="1" applyProtection="1">
      <alignment horizontal="center" vertical="center" wrapText="1"/>
      <protection locked="0"/>
    </xf>
    <xf numFmtId="0" fontId="16" fillId="0" borderId="48" xfId="3" applyFont="1" applyFill="1" applyBorder="1" applyAlignment="1" applyProtection="1">
      <alignment horizontal="left" vertical="center" wrapText="1" indent="1"/>
      <protection locked="0"/>
    </xf>
    <xf numFmtId="0" fontId="17" fillId="0" borderId="49" xfId="5" applyFont="1" applyBorder="1" applyAlignment="1">
      <alignment horizontal="left" vertical="center" wrapText="1" indent="1"/>
    </xf>
    <xf numFmtId="1" fontId="17" fillId="0" borderId="43" xfId="5" applyNumberFormat="1" applyFont="1" applyBorder="1" applyAlignment="1">
      <alignment horizontal="center" vertical="center" wrapText="1"/>
    </xf>
    <xf numFmtId="9" fontId="33" fillId="0" borderId="49" xfId="5" applyNumberFormat="1" applyFont="1" applyBorder="1" applyAlignment="1">
      <alignment horizontal="center" vertical="center" wrapText="1"/>
    </xf>
    <xf numFmtId="0" fontId="17" fillId="0" borderId="62" xfId="5" applyFont="1" applyBorder="1" applyAlignment="1">
      <alignment horizontal="center" vertical="center" wrapText="1"/>
    </xf>
    <xf numFmtId="169" fontId="17" fillId="0" borderId="31" xfId="4" applyNumberFormat="1" applyFont="1" applyFill="1" applyBorder="1" applyAlignment="1">
      <alignment horizontal="center" vertical="center" wrapText="1"/>
    </xf>
    <xf numFmtId="0" fontId="17" fillId="0" borderId="2" xfId="5" applyFont="1" applyFill="1" applyBorder="1" applyAlignment="1" applyProtection="1">
      <alignment horizontal="left" vertical="center" wrapText="1" indent="1"/>
      <protection locked="0"/>
    </xf>
    <xf numFmtId="1" fontId="34" fillId="0" borderId="43" xfId="19" applyNumberFormat="1" applyFont="1" applyBorder="1" applyAlignment="1">
      <alignment horizontal="center" vertical="center" wrapText="1"/>
    </xf>
    <xf numFmtId="0" fontId="17" fillId="0" borderId="63" xfId="5" applyFont="1" applyFill="1" applyBorder="1" applyAlignment="1" applyProtection="1">
      <alignment horizontal="left" vertical="center" wrapText="1" indent="1"/>
      <protection locked="0"/>
    </xf>
    <xf numFmtId="1" fontId="34" fillId="0" borderId="49" xfId="5" applyNumberFormat="1" applyFont="1" applyFill="1" applyBorder="1" applyAlignment="1">
      <alignment horizontal="center" vertical="center" wrapText="1"/>
    </xf>
    <xf numFmtId="9" fontId="17" fillId="0" borderId="49" xfId="5" applyNumberFormat="1" applyFont="1" applyFill="1" applyBorder="1" applyAlignment="1">
      <alignment horizontal="center" vertical="center" wrapText="1"/>
    </xf>
    <xf numFmtId="0" fontId="34" fillId="0" borderId="49" xfId="5" applyFont="1" applyBorder="1" applyAlignment="1">
      <alignment horizontal="left" vertical="center" wrapText="1" indent="1"/>
    </xf>
    <xf numFmtId="0" fontId="35" fillId="2" borderId="71" xfId="5" applyFont="1" applyFill="1" applyBorder="1" applyAlignment="1">
      <alignment horizontal="left" vertical="center" wrapText="1" indent="1"/>
    </xf>
    <xf numFmtId="9" fontId="34" fillId="0" borderId="43" xfId="5" applyNumberFormat="1" applyFont="1" applyBorder="1" applyAlignment="1">
      <alignment horizontal="center" vertical="center" wrapText="1"/>
    </xf>
    <xf numFmtId="0" fontId="17" fillId="0" borderId="65" xfId="5" applyFont="1" applyBorder="1" applyAlignment="1">
      <alignment horizontal="center" vertical="center" wrapText="1"/>
    </xf>
    <xf numFmtId="169" fontId="17" fillId="0" borderId="19" xfId="4" applyNumberFormat="1" applyFont="1" applyFill="1" applyBorder="1" applyAlignment="1">
      <alignment horizontal="center" vertical="center" wrapText="1"/>
    </xf>
    <xf numFmtId="0" fontId="35" fillId="0" borderId="71" xfId="5" applyFont="1" applyBorder="1" applyAlignment="1">
      <alignment horizontal="left" vertical="center" wrapText="1" indent="1"/>
    </xf>
    <xf numFmtId="1" fontId="34" fillId="0" borderId="43" xfId="5" applyNumberFormat="1" applyFont="1" applyBorder="1" applyAlignment="1">
      <alignment horizontal="center" vertical="center" wrapText="1"/>
    </xf>
    <xf numFmtId="1" fontId="34" fillId="0" borderId="43" xfId="5" applyNumberFormat="1" applyFont="1" applyFill="1" applyBorder="1" applyAlignment="1">
      <alignment horizontal="center" vertical="center" wrapText="1"/>
    </xf>
    <xf numFmtId="9" fontId="36" fillId="0" borderId="49" xfId="5" applyNumberFormat="1" applyFont="1" applyBorder="1" applyAlignment="1">
      <alignment horizontal="center" vertical="center" wrapText="1"/>
    </xf>
    <xf numFmtId="9" fontId="33" fillId="2" borderId="49" xfId="5" applyNumberFormat="1" applyFont="1" applyFill="1" applyBorder="1" applyAlignment="1">
      <alignment horizontal="center" vertical="center" wrapText="1"/>
    </xf>
    <xf numFmtId="1" fontId="34" fillId="0" borderId="43" xfId="34" applyNumberFormat="1" applyFont="1" applyFill="1" applyBorder="1" applyAlignment="1">
      <alignment horizontal="center" vertical="center" wrapText="1"/>
    </xf>
    <xf numFmtId="9" fontId="34" fillId="0" borderId="49" xfId="5" applyNumberFormat="1" applyFont="1" applyBorder="1" applyAlignment="1">
      <alignment horizontal="left" vertical="center" wrapText="1" indent="1"/>
    </xf>
    <xf numFmtId="9" fontId="34" fillId="0" borderId="43" xfId="34" applyFont="1" applyFill="1" applyBorder="1" applyAlignment="1">
      <alignment horizontal="center" vertical="center" wrapText="1"/>
    </xf>
    <xf numFmtId="0" fontId="34" fillId="0" borderId="49" xfId="5" applyFont="1" applyBorder="1" applyAlignment="1">
      <alignment horizontal="center" vertical="center" wrapText="1"/>
    </xf>
    <xf numFmtId="1" fontId="34" fillId="2" borderId="43" xfId="5" applyNumberFormat="1" applyFont="1" applyFill="1" applyBorder="1" applyAlignment="1">
      <alignment horizontal="center" vertical="center" wrapText="1"/>
    </xf>
    <xf numFmtId="0" fontId="34" fillId="0" borderId="51" xfId="5" applyFont="1" applyBorder="1" applyAlignment="1">
      <alignment horizontal="left" vertical="center" wrapText="1" indent="1"/>
    </xf>
    <xf numFmtId="0" fontId="34" fillId="0" borderId="51" xfId="5" applyFont="1" applyBorder="1" applyAlignment="1">
      <alignment horizontal="center" vertical="center" wrapText="1"/>
    </xf>
    <xf numFmtId="1" fontId="34" fillId="0" borderId="51" xfId="5" applyNumberFormat="1" applyFont="1" applyBorder="1" applyAlignment="1">
      <alignment horizontal="center" vertical="center" wrapText="1"/>
    </xf>
    <xf numFmtId="9" fontId="36" fillId="0" borderId="51" xfId="5" applyNumberFormat="1" applyFont="1" applyBorder="1" applyAlignment="1">
      <alignment horizontal="center" vertical="center" wrapText="1"/>
    </xf>
    <xf numFmtId="0" fontId="17" fillId="0" borderId="51" xfId="5" applyFont="1" applyBorder="1" applyAlignment="1">
      <alignment horizontal="left" vertical="center" wrapText="1" indent="1"/>
    </xf>
    <xf numFmtId="0" fontId="17" fillId="0" borderId="9" xfId="2" applyFont="1" applyFill="1" applyBorder="1" applyAlignment="1" applyProtection="1">
      <alignment vertical="center" wrapText="1"/>
      <protection locked="0"/>
    </xf>
    <xf numFmtId="0" fontId="17" fillId="0" borderId="79" xfId="5" applyFont="1" applyFill="1" applyBorder="1" applyAlignment="1" applyProtection="1">
      <alignment vertical="center" wrapText="1"/>
      <protection locked="0"/>
    </xf>
    <xf numFmtId="0" fontId="17" fillId="0" borderId="37" xfId="5" applyFont="1" applyFill="1" applyBorder="1" applyAlignment="1" applyProtection="1">
      <alignment horizontal="center" vertical="center" wrapText="1"/>
      <protection locked="0"/>
    </xf>
    <xf numFmtId="0" fontId="17" fillId="0" borderId="79" xfId="5" applyFont="1" applyFill="1" applyBorder="1" applyAlignment="1" applyProtection="1">
      <alignment horizontal="center" vertical="center" wrapText="1"/>
      <protection locked="0"/>
    </xf>
    <xf numFmtId="3" fontId="17" fillId="0" borderId="37" xfId="3" applyNumberFormat="1" applyFont="1" applyFill="1" applyBorder="1" applyAlignment="1" applyProtection="1">
      <alignment horizontal="center" vertical="center" wrapText="1"/>
      <protection locked="0"/>
    </xf>
    <xf numFmtId="3" fontId="20" fillId="0" borderId="7" xfId="17" applyNumberFormat="1" applyFont="1" applyFill="1" applyBorder="1" applyAlignment="1" applyProtection="1">
      <alignment horizontal="center" vertical="center" wrapText="1"/>
      <protection locked="0"/>
    </xf>
    <xf numFmtId="0" fontId="20" fillId="0" borderId="23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80" xfId="2" applyFont="1" applyFill="1" applyBorder="1" applyAlignment="1" applyProtection="1">
      <alignment vertical="center" wrapText="1"/>
      <protection locked="0"/>
    </xf>
    <xf numFmtId="4" fontId="17" fillId="0" borderId="60" xfId="4" applyNumberFormat="1" applyFont="1" applyFill="1" applyBorder="1" applyAlignment="1" applyProtection="1">
      <alignment horizontal="center" vertical="center" wrapText="1"/>
      <protection locked="0"/>
    </xf>
    <xf numFmtId="9" fontId="17" fillId="0" borderId="37" xfId="34" applyFont="1" applyFill="1" applyBorder="1" applyAlignment="1" applyProtection="1">
      <alignment horizontal="center" vertical="center" wrapText="1"/>
      <protection locked="0"/>
    </xf>
    <xf numFmtId="9" fontId="20" fillId="0" borderId="23" xfId="34" applyFont="1" applyFill="1" applyBorder="1" applyAlignment="1" applyProtection="1">
      <alignment horizontal="center" vertical="center" wrapText="1"/>
      <protection locked="0"/>
    </xf>
    <xf numFmtId="9" fontId="20" fillId="0" borderId="7" xfId="34" applyFont="1" applyFill="1" applyBorder="1" applyAlignment="1" applyProtection="1">
      <alignment horizontal="center" vertical="center" wrapText="1"/>
      <protection locked="0"/>
    </xf>
    <xf numFmtId="3" fontId="24" fillId="0" borderId="79" xfId="2" applyNumberFormat="1" applyFont="1" applyBorder="1" applyAlignment="1" applyProtection="1">
      <alignment horizontal="center" vertical="center" wrapText="1"/>
      <protection locked="0"/>
    </xf>
    <xf numFmtId="1" fontId="17" fillId="0" borderId="37" xfId="34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34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34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34" applyNumberFormat="1" applyFont="1" applyFill="1" applyBorder="1" applyAlignment="1" applyProtection="1">
      <alignment horizontal="center" vertical="center" wrapText="1"/>
      <protection locked="0"/>
    </xf>
    <xf numFmtId="0" fontId="17" fillId="0" borderId="80" xfId="3" applyFont="1" applyFill="1" applyBorder="1" applyAlignment="1" applyProtection="1">
      <alignment horizontal="center" vertical="center" wrapText="1"/>
      <protection locked="0"/>
    </xf>
    <xf numFmtId="0" fontId="17" fillId="0" borderId="79" xfId="5" applyFont="1" applyFill="1" applyBorder="1" applyAlignment="1" applyProtection="1">
      <alignment horizontal="left" vertical="center" wrapText="1"/>
      <protection locked="0"/>
    </xf>
    <xf numFmtId="0" fontId="17" fillId="0" borderId="80" xfId="4" applyFont="1" applyFill="1" applyBorder="1" applyAlignment="1" applyProtection="1">
      <alignment horizontal="center" vertical="center" wrapText="1"/>
      <protection locked="0"/>
    </xf>
    <xf numFmtId="1" fontId="20" fillId="0" borderId="7" xfId="17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17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4" applyFont="1" applyFill="1" applyBorder="1" applyAlignment="1" applyProtection="1">
      <alignment horizontal="center" vertical="center" wrapText="1"/>
      <protection locked="0"/>
    </xf>
    <xf numFmtId="0" fontId="17" fillId="0" borderId="23" xfId="4" applyFont="1" applyFill="1" applyBorder="1" applyAlignment="1" applyProtection="1">
      <alignment horizontal="center" vertical="center" wrapText="1"/>
      <protection locked="0"/>
    </xf>
    <xf numFmtId="9" fontId="23" fillId="0" borderId="37" xfId="34" applyFont="1" applyFill="1" applyBorder="1" applyAlignment="1">
      <alignment vertical="center" wrapText="1"/>
    </xf>
    <xf numFmtId="9" fontId="23" fillId="0" borderId="7" xfId="34" applyFont="1" applyFill="1" applyBorder="1" applyAlignment="1">
      <alignment horizontal="center" vertical="center" wrapText="1"/>
    </xf>
    <xf numFmtId="9" fontId="23" fillId="0" borderId="2" xfId="34" applyFont="1" applyFill="1" applyBorder="1" applyAlignment="1">
      <alignment horizontal="center" vertical="center" wrapText="1"/>
    </xf>
    <xf numFmtId="9" fontId="23" fillId="0" borderId="23" xfId="34" applyFont="1" applyFill="1" applyBorder="1" applyAlignment="1">
      <alignment horizontal="center" vertical="center" wrapText="1"/>
    </xf>
    <xf numFmtId="0" fontId="24" fillId="0" borderId="37" xfId="5" applyFont="1" applyFill="1" applyBorder="1" applyAlignment="1">
      <alignment horizontal="center" vertical="center" wrapText="1"/>
    </xf>
    <xf numFmtId="0" fontId="24" fillId="0" borderId="79" xfId="2" applyFont="1" applyFill="1" applyBorder="1" applyAlignment="1">
      <alignment horizontal="center" vertical="center" wrapText="1"/>
    </xf>
    <xf numFmtId="0" fontId="24" fillId="0" borderId="37" xfId="2" applyFont="1" applyBorder="1" applyAlignment="1">
      <alignment horizontal="center" vertical="center" wrapText="1"/>
    </xf>
    <xf numFmtId="0" fontId="17" fillId="0" borderId="79" xfId="2" applyFont="1" applyFill="1" applyBorder="1" applyAlignment="1" applyProtection="1">
      <alignment horizontal="left" vertical="center" wrapText="1"/>
      <protection locked="0"/>
    </xf>
    <xf numFmtId="0" fontId="17" fillId="0" borderId="79" xfId="2" applyFont="1" applyFill="1" applyBorder="1" applyAlignment="1" applyProtection="1">
      <alignment horizontal="center" vertical="center" wrapText="1"/>
      <protection locked="0"/>
    </xf>
    <xf numFmtId="3" fontId="20" fillId="0" borderId="23" xfId="17" applyNumberFormat="1" applyFont="1" applyFill="1" applyBorder="1" applyAlignment="1" applyProtection="1">
      <alignment horizontal="center" vertical="center" wrapText="1"/>
      <protection locked="0"/>
    </xf>
    <xf numFmtId="2" fontId="17" fillId="0" borderId="37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37" xfId="3" applyNumberFormat="1" applyFont="1" applyFill="1" applyBorder="1" applyAlignment="1" applyProtection="1">
      <alignment horizontal="center" vertical="center" wrapText="1"/>
      <protection locked="0"/>
    </xf>
    <xf numFmtId="9" fontId="23" fillId="0" borderId="37" xfId="34" applyFont="1" applyFill="1" applyBorder="1" applyAlignment="1">
      <alignment horizontal="center" vertical="center" wrapText="1"/>
    </xf>
    <xf numFmtId="0" fontId="24" fillId="0" borderId="79" xfId="2" applyFont="1" applyBorder="1" applyAlignment="1" applyProtection="1">
      <alignment horizontal="left" vertical="center" wrapText="1"/>
      <protection locked="0"/>
    </xf>
    <xf numFmtId="0" fontId="17" fillId="0" borderId="81" xfId="5" applyFont="1" applyFill="1" applyBorder="1" applyAlignment="1" applyProtection="1">
      <alignment vertical="center" wrapText="1"/>
      <protection locked="0"/>
    </xf>
    <xf numFmtId="0" fontId="17" fillId="0" borderId="35" xfId="5" applyFont="1" applyFill="1" applyBorder="1" applyAlignment="1" applyProtection="1">
      <alignment horizontal="center" vertical="center" wrapText="1"/>
      <protection locked="0"/>
    </xf>
    <xf numFmtId="0" fontId="17" fillId="0" borderId="81" xfId="2" applyFont="1" applyFill="1" applyBorder="1" applyAlignment="1" applyProtection="1">
      <alignment horizontal="center" vertical="center" wrapText="1"/>
      <protection locked="0"/>
    </xf>
    <xf numFmtId="3" fontId="17" fillId="0" borderId="35" xfId="3" applyNumberFormat="1" applyFont="1" applyFill="1" applyBorder="1" applyAlignment="1" applyProtection="1">
      <alignment horizontal="center" vertical="center" wrapText="1"/>
      <protection locked="0"/>
    </xf>
    <xf numFmtId="3" fontId="20" fillId="0" borderId="8" xfId="17" applyNumberFormat="1" applyFont="1" applyFill="1" applyBorder="1" applyAlignment="1" applyProtection="1">
      <alignment horizontal="center" vertical="center" wrapText="1"/>
      <protection locked="0"/>
    </xf>
    <xf numFmtId="3" fontId="20" fillId="0" borderId="9" xfId="17" applyNumberFormat="1" applyFont="1" applyFill="1" applyBorder="1" applyAlignment="1" applyProtection="1">
      <alignment horizontal="center" vertical="center" wrapText="1"/>
      <protection locked="0"/>
    </xf>
    <xf numFmtId="3" fontId="20" fillId="0" borderId="22" xfId="17" applyNumberFormat="1" applyFont="1" applyFill="1" applyBorder="1" applyAlignment="1" applyProtection="1">
      <alignment horizontal="center" vertical="center" wrapText="1"/>
      <protection locked="0"/>
    </xf>
    <xf numFmtId="0" fontId="17" fillId="0" borderId="82" xfId="4" applyFont="1" applyFill="1" applyBorder="1" applyAlignment="1" applyProtection="1">
      <alignment horizontal="center" vertical="center" wrapText="1"/>
      <protection locked="0"/>
    </xf>
    <xf numFmtId="4" fontId="17" fillId="0" borderId="83" xfId="4" applyNumberFormat="1" applyFont="1" applyFill="1" applyBorder="1" applyAlignment="1" applyProtection="1">
      <alignment horizontal="center" vertical="center" wrapText="1"/>
      <protection locked="0"/>
    </xf>
    <xf numFmtId="0" fontId="28" fillId="5" borderId="2" xfId="2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4" fontId="17" fillId="0" borderId="23" xfId="35" applyFont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top" wrapText="1"/>
    </xf>
    <xf numFmtId="0" fontId="20" fillId="0" borderId="2" xfId="2" applyFont="1" applyFill="1" applyBorder="1" applyAlignment="1" applyProtection="1">
      <alignment horizontal="center" vertical="center" wrapText="1"/>
      <protection locked="0"/>
    </xf>
    <xf numFmtId="0" fontId="38" fillId="0" borderId="18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0" borderId="9" xfId="2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center" vertical="center"/>
    </xf>
    <xf numFmtId="164" fontId="17" fillId="0" borderId="22" xfId="35" applyFont="1" applyBorder="1" applyAlignment="1" applyProtection="1">
      <alignment horizontal="center" vertical="center" wrapText="1"/>
      <protection locked="0"/>
    </xf>
    <xf numFmtId="0" fontId="20" fillId="0" borderId="40" xfId="0" applyFont="1" applyBorder="1"/>
    <xf numFmtId="0" fontId="20" fillId="0" borderId="12" xfId="0" applyFont="1" applyBorder="1"/>
    <xf numFmtId="164" fontId="14" fillId="0" borderId="39" xfId="0" applyNumberFormat="1" applyFont="1" applyBorder="1" applyAlignment="1">
      <alignment vertical="center"/>
    </xf>
    <xf numFmtId="0" fontId="16" fillId="5" borderId="18" xfId="2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 wrapText="1"/>
    </xf>
    <xf numFmtId="0" fontId="16" fillId="5" borderId="19" xfId="2" applyFont="1" applyFill="1" applyBorder="1" applyAlignment="1">
      <alignment horizontal="center" vertical="center" wrapText="1"/>
    </xf>
    <xf numFmtId="0" fontId="16" fillId="5" borderId="33" xfId="2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vertical="center" wrapText="1"/>
    </xf>
    <xf numFmtId="0" fontId="17" fillId="0" borderId="2" xfId="5" applyFont="1" applyFill="1" applyBorder="1" applyAlignment="1">
      <alignment horizontal="center" vertical="center" wrapText="1"/>
    </xf>
    <xf numFmtId="3" fontId="24" fillId="0" borderId="2" xfId="3" applyNumberFormat="1" applyFont="1" applyFill="1" applyBorder="1" applyAlignment="1">
      <alignment horizontal="center" vertical="center" wrapText="1"/>
    </xf>
    <xf numFmtId="49" fontId="24" fillId="0" borderId="2" xfId="17" applyNumberFormat="1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166" fontId="24" fillId="0" borderId="2" xfId="2" applyNumberFormat="1" applyFont="1" applyBorder="1" applyAlignment="1">
      <alignment horizontal="center" vertical="center" wrapText="1"/>
    </xf>
    <xf numFmtId="168" fontId="17" fillId="0" borderId="80" xfId="2" applyNumberFormat="1" applyFont="1" applyFill="1" applyBorder="1" applyAlignment="1">
      <alignment horizontal="center" vertical="center" wrapText="1"/>
    </xf>
    <xf numFmtId="168" fontId="17" fillId="0" borderId="80" xfId="4" applyNumberFormat="1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left" vertical="center" wrapText="1"/>
    </xf>
    <xf numFmtId="0" fontId="17" fillId="0" borderId="2" xfId="4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vertical="center" wrapText="1"/>
    </xf>
    <xf numFmtId="0" fontId="17" fillId="0" borderId="3" xfId="5" applyFont="1" applyFill="1" applyBorder="1" applyAlignment="1">
      <alignment horizontal="center" vertical="center" wrapText="1"/>
    </xf>
    <xf numFmtId="49" fontId="24" fillId="0" borderId="3" xfId="17" applyNumberFormat="1" applyFont="1" applyFill="1" applyBorder="1" applyAlignment="1">
      <alignment horizontal="center" vertical="center" wrapText="1"/>
    </xf>
    <xf numFmtId="0" fontId="17" fillId="0" borderId="3" xfId="4" applyFont="1" applyFill="1" applyBorder="1" applyAlignment="1">
      <alignment horizontal="center" vertical="center" wrapText="1"/>
    </xf>
    <xf numFmtId="168" fontId="17" fillId="0" borderId="86" xfId="4" applyNumberFormat="1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7" fillId="0" borderId="60" xfId="3" applyFont="1" applyFill="1" applyBorder="1" applyAlignment="1">
      <alignment vertical="center" wrapText="1"/>
    </xf>
    <xf numFmtId="168" fontId="24" fillId="0" borderId="80" xfId="2" applyNumberFormat="1" applyFont="1" applyFill="1" applyBorder="1" applyAlignment="1">
      <alignment horizontal="center" vertical="center" wrapText="1"/>
    </xf>
    <xf numFmtId="0" fontId="17" fillId="0" borderId="3" xfId="3" applyFont="1" applyFill="1" applyBorder="1" applyAlignment="1">
      <alignment vertical="center" wrapText="1"/>
    </xf>
    <xf numFmtId="0" fontId="17" fillId="0" borderId="3" xfId="3" applyFont="1" applyFill="1" applyBorder="1" applyAlignment="1">
      <alignment horizontal="center" vertical="center" wrapText="1"/>
    </xf>
    <xf numFmtId="168" fontId="24" fillId="0" borderId="86" xfId="2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17" fillId="0" borderId="80" xfId="3" applyFont="1" applyFill="1" applyBorder="1" applyAlignment="1">
      <alignment vertical="center" wrapText="1"/>
    </xf>
    <xf numFmtId="166" fontId="39" fillId="0" borderId="2" xfId="3" applyNumberFormat="1" applyFont="1" applyFill="1" applyBorder="1" applyAlignment="1">
      <alignment vertical="center" wrapText="1"/>
    </xf>
    <xf numFmtId="0" fontId="29" fillId="5" borderId="8" xfId="2" applyFont="1" applyFill="1" applyBorder="1" applyAlignment="1">
      <alignment horizontal="center" vertical="center" wrapText="1"/>
    </xf>
    <xf numFmtId="0" fontId="29" fillId="5" borderId="9" xfId="2" applyFont="1" applyFill="1" applyBorder="1" applyAlignment="1">
      <alignment horizontal="center" vertical="center" wrapText="1"/>
    </xf>
    <xf numFmtId="0" fontId="29" fillId="5" borderId="22" xfId="2" applyFont="1" applyFill="1" applyBorder="1" applyAlignment="1">
      <alignment horizontal="center" vertical="center" wrapText="1"/>
    </xf>
    <xf numFmtId="0" fontId="29" fillId="5" borderId="40" xfId="2" applyFont="1" applyFill="1" applyBorder="1" applyAlignment="1">
      <alignment horizontal="center" vertical="center" wrapText="1"/>
    </xf>
    <xf numFmtId="0" fontId="29" fillId="5" borderId="39" xfId="2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vertical="center" wrapText="1"/>
    </xf>
    <xf numFmtId="0" fontId="17" fillId="0" borderId="10" xfId="5" applyFont="1" applyFill="1" applyBorder="1" applyAlignment="1">
      <alignment horizontal="center" vertical="center" wrapText="1"/>
    </xf>
    <xf numFmtId="3" fontId="17" fillId="0" borderId="10" xfId="5" applyNumberFormat="1" applyFont="1" applyFill="1" applyBorder="1" applyAlignment="1">
      <alignment horizontal="center" vertical="center" wrapText="1"/>
    </xf>
    <xf numFmtId="3" fontId="17" fillId="0" borderId="10" xfId="3" applyNumberFormat="1" applyFont="1" applyFill="1" applyBorder="1" applyAlignment="1">
      <alignment horizontal="center" vertical="center" wrapText="1"/>
    </xf>
    <xf numFmtId="3" fontId="20" fillId="0" borderId="10" xfId="17" applyNumberFormat="1" applyFont="1" applyFill="1" applyBorder="1" applyAlignment="1">
      <alignment horizontal="center" vertical="center" wrapText="1"/>
    </xf>
    <xf numFmtId="0" fontId="20" fillId="0" borderId="10" xfId="17" applyNumberFormat="1" applyFont="1" applyFill="1" applyBorder="1" applyAlignment="1">
      <alignment horizontal="center" vertical="center" wrapText="1"/>
    </xf>
    <xf numFmtId="0" fontId="17" fillId="2" borderId="10" xfId="5" applyFont="1" applyFill="1" applyBorder="1" applyAlignment="1">
      <alignment horizontal="center" vertical="center" wrapText="1"/>
    </xf>
    <xf numFmtId="4" fontId="17" fillId="0" borderId="27" xfId="4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3" fontId="17" fillId="0" borderId="2" xfId="3" applyNumberFormat="1" applyFont="1" applyFill="1" applyBorder="1" applyAlignment="1">
      <alignment horizontal="center" vertical="center" wrapText="1"/>
    </xf>
    <xf numFmtId="3" fontId="20" fillId="0" borderId="2" xfId="17" applyNumberFormat="1" applyFont="1" applyFill="1" applyBorder="1" applyAlignment="1">
      <alignment horizontal="center" vertical="center" wrapText="1"/>
    </xf>
    <xf numFmtId="4" fontId="17" fillId="0" borderId="23" xfId="4" applyNumberFormat="1" applyFont="1" applyFill="1" applyBorder="1" applyAlignment="1">
      <alignment horizontal="center" vertical="center" wrapText="1"/>
    </xf>
    <xf numFmtId="0" fontId="17" fillId="2" borderId="2" xfId="5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vertical="center" wrapText="1"/>
    </xf>
    <xf numFmtId="0" fontId="17" fillId="0" borderId="2" xfId="3" applyNumberFormat="1" applyFont="1" applyFill="1" applyBorder="1" applyAlignment="1">
      <alignment horizontal="center" vertical="center" wrapText="1"/>
    </xf>
    <xf numFmtId="0" fontId="20" fillId="0" borderId="2" xfId="17" applyNumberFormat="1" applyFont="1" applyFill="1" applyBorder="1" applyAlignment="1">
      <alignment horizontal="center" vertical="center" wrapText="1"/>
    </xf>
    <xf numFmtId="4" fontId="17" fillId="0" borderId="2" xfId="4" applyNumberFormat="1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left" vertical="center" wrapText="1"/>
    </xf>
    <xf numFmtId="0" fontId="23" fillId="5" borderId="8" xfId="2" applyFont="1" applyFill="1" applyBorder="1" applyAlignment="1" applyProtection="1">
      <alignment horizontal="center" vertical="center" wrapText="1"/>
    </xf>
    <xf numFmtId="0" fontId="23" fillId="5" borderId="9" xfId="2" applyFont="1" applyFill="1" applyBorder="1" applyAlignment="1" applyProtection="1">
      <alignment horizontal="center" vertical="center" wrapText="1"/>
    </xf>
    <xf numFmtId="0" fontId="23" fillId="5" borderId="22" xfId="2" applyFont="1" applyFill="1" applyBorder="1" applyAlignment="1" applyProtection="1">
      <alignment horizontal="center" vertical="center" wrapText="1"/>
    </xf>
    <xf numFmtId="0" fontId="23" fillId="5" borderId="40" xfId="2" applyFont="1" applyFill="1" applyBorder="1" applyAlignment="1" applyProtection="1">
      <alignment horizontal="center" vertical="center" wrapText="1"/>
    </xf>
    <xf numFmtId="0" fontId="23" fillId="5" borderId="39" xfId="2" applyFont="1" applyFill="1" applyBorder="1" applyAlignment="1" applyProtection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7" fillId="0" borderId="10" xfId="3" applyNumberFormat="1" applyFont="1" applyFill="1" applyBorder="1" applyAlignment="1">
      <alignment horizontal="center" vertical="center" wrapText="1"/>
    </xf>
    <xf numFmtId="0" fontId="17" fillId="0" borderId="10" xfId="2" applyFont="1" applyFill="1" applyBorder="1" applyAlignment="1" applyProtection="1">
      <alignment vertical="center" wrapText="1"/>
      <protection locked="0"/>
    </xf>
    <xf numFmtId="0" fontId="17" fillId="0" borderId="10" xfId="2" applyFont="1" applyFill="1" applyBorder="1" applyAlignment="1" applyProtection="1">
      <alignment horizontal="left" vertical="center" wrapText="1"/>
      <protection locked="0"/>
    </xf>
    <xf numFmtId="0" fontId="17" fillId="0" borderId="9" xfId="5" applyFont="1" applyFill="1" applyBorder="1" applyAlignment="1" applyProtection="1">
      <alignment vertical="center" wrapText="1"/>
      <protection locked="0"/>
    </xf>
    <xf numFmtId="0" fontId="17" fillId="0" borderId="38" xfId="5" applyFont="1" applyFill="1" applyBorder="1" applyAlignment="1">
      <alignment horizontal="center" vertical="center" wrapText="1"/>
    </xf>
    <xf numFmtId="3" fontId="1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4" applyFont="1" applyFill="1" applyBorder="1" applyAlignment="1" applyProtection="1">
      <alignment horizontal="left" vertical="center" wrapText="1"/>
      <protection locked="0"/>
    </xf>
    <xf numFmtId="0" fontId="17" fillId="0" borderId="9" xfId="4" applyFont="1" applyFill="1" applyBorder="1" applyAlignment="1" applyProtection="1">
      <alignment horizontal="center" vertical="center" wrapText="1"/>
      <protection locked="0"/>
    </xf>
    <xf numFmtId="4" fontId="17" fillId="0" borderId="22" xfId="4" applyNumberFormat="1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21" fillId="5" borderId="9" xfId="2" applyFont="1" applyFill="1" applyBorder="1" applyAlignment="1">
      <alignment horizontal="center" vertical="center" wrapText="1"/>
    </xf>
    <xf numFmtId="0" fontId="21" fillId="5" borderId="22" xfId="2" applyFont="1" applyFill="1" applyBorder="1" applyAlignment="1">
      <alignment horizontal="center" vertical="center" wrapText="1"/>
    </xf>
    <xf numFmtId="165" fontId="17" fillId="0" borderId="10" xfId="19" applyFont="1" applyFill="1" applyBorder="1" applyAlignment="1">
      <alignment horizontal="center" vertical="center" wrapText="1"/>
    </xf>
    <xf numFmtId="0" fontId="17" fillId="0" borderId="30" xfId="5" applyFont="1" applyFill="1" applyBorder="1" applyAlignment="1">
      <alignment vertical="center" wrapText="1"/>
    </xf>
    <xf numFmtId="0" fontId="20" fillId="0" borderId="2" xfId="19" applyNumberFormat="1" applyFont="1" applyFill="1" applyBorder="1" applyAlignment="1">
      <alignment horizontal="center" vertical="center" wrapText="1"/>
    </xf>
    <xf numFmtId="0" fontId="20" fillId="0" borderId="2" xfId="34" applyNumberFormat="1" applyFont="1" applyFill="1" applyBorder="1" applyAlignment="1">
      <alignment horizontal="center" vertical="center" wrapText="1"/>
    </xf>
    <xf numFmtId="0" fontId="17" fillId="0" borderId="9" xfId="5" applyFont="1" applyFill="1" applyBorder="1" applyAlignment="1">
      <alignment vertical="center" wrapText="1"/>
    </xf>
    <xf numFmtId="0" fontId="17" fillId="0" borderId="9" xfId="5" applyFont="1" applyFill="1" applyBorder="1" applyAlignment="1">
      <alignment horizontal="center" vertical="center" wrapText="1"/>
    </xf>
    <xf numFmtId="3" fontId="17" fillId="0" borderId="9" xfId="3" applyNumberFormat="1" applyFont="1" applyFill="1" applyBorder="1" applyAlignment="1">
      <alignment horizontal="center" vertical="center" wrapText="1"/>
    </xf>
    <xf numFmtId="3" fontId="20" fillId="0" borderId="9" xfId="17" applyNumberFormat="1" applyFont="1" applyFill="1" applyBorder="1" applyAlignment="1">
      <alignment horizontal="center" vertical="center" wrapText="1"/>
    </xf>
    <xf numFmtId="0" fontId="20" fillId="0" borderId="9" xfId="3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left" vertical="center" wrapText="1"/>
    </xf>
    <xf numFmtId="0" fontId="17" fillId="0" borderId="2" xfId="2" applyFont="1" applyBorder="1" applyAlignment="1">
      <alignment horizontal="left" vertical="center" wrapText="1"/>
    </xf>
    <xf numFmtId="3" fontId="20" fillId="0" borderId="10" xfId="24" applyNumberFormat="1" applyFont="1" applyFill="1" applyBorder="1" applyAlignment="1">
      <alignment horizontal="center" vertical="center" wrapText="1"/>
    </xf>
    <xf numFmtId="3" fontId="20" fillId="0" borderId="2" xfId="24" applyNumberFormat="1" applyFont="1" applyFill="1" applyBorder="1" applyAlignment="1">
      <alignment horizontal="center" vertical="center" wrapText="1"/>
    </xf>
    <xf numFmtId="0" fontId="20" fillId="0" borderId="2" xfId="24" applyNumberFormat="1" applyFont="1" applyFill="1" applyBorder="1" applyAlignment="1">
      <alignment horizontal="center" vertical="center" wrapText="1"/>
    </xf>
    <xf numFmtId="3" fontId="17" fillId="0" borderId="2" xfId="2" applyNumberFormat="1" applyFont="1" applyBorder="1" applyAlignment="1">
      <alignment horizontal="center" vertical="center" wrapText="1"/>
    </xf>
    <xf numFmtId="0" fontId="28" fillId="5" borderId="8" xfId="2" applyFont="1" applyFill="1" applyBorder="1" applyAlignment="1" applyProtection="1">
      <alignment horizontal="center" vertical="center" wrapText="1"/>
    </xf>
    <xf numFmtId="0" fontId="28" fillId="5" borderId="9" xfId="2" applyFont="1" applyFill="1" applyBorder="1" applyAlignment="1" applyProtection="1">
      <alignment horizontal="center" vertical="center" wrapText="1"/>
    </xf>
    <xf numFmtId="0" fontId="28" fillId="5" borderId="22" xfId="2" applyFont="1" applyFill="1" applyBorder="1" applyAlignment="1" applyProtection="1">
      <alignment horizontal="center" vertical="center" wrapText="1"/>
    </xf>
    <xf numFmtId="0" fontId="28" fillId="5" borderId="39" xfId="2" applyFont="1" applyFill="1" applyBorder="1" applyAlignment="1" applyProtection="1">
      <alignment horizontal="center" vertical="center" wrapText="1"/>
    </xf>
    <xf numFmtId="0" fontId="28" fillId="5" borderId="40" xfId="2" applyFont="1" applyFill="1" applyBorder="1" applyAlignment="1" applyProtection="1">
      <alignment horizontal="center" vertical="center" wrapText="1"/>
    </xf>
    <xf numFmtId="0" fontId="17" fillId="0" borderId="0" xfId="2" applyFont="1" applyBorder="1" applyAlignment="1" applyProtection="1">
      <alignment horizontal="center" vertical="center" wrapText="1"/>
      <protection locked="0"/>
    </xf>
    <xf numFmtId="9" fontId="20" fillId="0" borderId="2" xfId="34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 applyProtection="1">
      <alignment horizontal="center" vertical="center" wrapText="1"/>
      <protection locked="0"/>
    </xf>
    <xf numFmtId="0" fontId="1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7" applyNumberFormat="1" applyFont="1" applyFill="1" applyBorder="1" applyAlignment="1" applyProtection="1">
      <alignment horizontal="center" vertical="center" wrapText="1"/>
      <protection locked="0"/>
    </xf>
    <xf numFmtId="9" fontId="20" fillId="0" borderId="9" xfId="34" applyFont="1" applyFill="1" applyBorder="1" applyAlignment="1">
      <alignment horizontal="center" vertical="center" wrapText="1"/>
    </xf>
    <xf numFmtId="0" fontId="17" fillId="0" borderId="9" xfId="5" applyFont="1" applyFill="1" applyBorder="1" applyAlignment="1" applyProtection="1">
      <alignment horizontal="center" vertical="center" wrapText="1"/>
      <protection locked="0"/>
    </xf>
    <xf numFmtId="0" fontId="16" fillId="0" borderId="2" xfId="3" applyFont="1" applyFill="1" applyBorder="1" applyAlignment="1" applyProtection="1">
      <alignment vertical="center" wrapText="1"/>
      <protection locked="0"/>
    </xf>
    <xf numFmtId="1" fontId="17" fillId="0" borderId="2" xfId="3" applyNumberFormat="1" applyFont="1" applyFill="1" applyBorder="1" applyAlignment="1">
      <alignment horizontal="center" vertical="center" wrapText="1"/>
    </xf>
    <xf numFmtId="1" fontId="20" fillId="0" borderId="2" xfId="17" applyNumberFormat="1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left" vertical="center" wrapText="1"/>
    </xf>
    <xf numFmtId="0" fontId="16" fillId="0" borderId="2" xfId="2" applyFont="1" applyBorder="1" applyAlignment="1">
      <alignment vertical="center" wrapText="1"/>
    </xf>
    <xf numFmtId="0" fontId="16" fillId="0" borderId="2" xfId="2" applyFont="1" applyFill="1" applyBorder="1" applyAlignment="1">
      <alignment vertical="center" wrapText="1"/>
    </xf>
    <xf numFmtId="0" fontId="16" fillId="0" borderId="2" xfId="5" applyFont="1" applyFill="1" applyBorder="1" applyAlignment="1">
      <alignment vertical="center" wrapText="1"/>
    </xf>
    <xf numFmtId="3" fontId="17" fillId="0" borderId="2" xfId="2" applyNumberFormat="1" applyFont="1" applyFill="1" applyBorder="1" applyAlignment="1">
      <alignment horizontal="center" vertical="center" wrapText="1"/>
    </xf>
    <xf numFmtId="9" fontId="20" fillId="0" borderId="2" xfId="17" applyNumberFormat="1" applyFont="1" applyFill="1" applyBorder="1" applyAlignment="1">
      <alignment horizontal="center" vertical="center" wrapText="1"/>
    </xf>
    <xf numFmtId="49" fontId="17" fillId="0" borderId="2" xfId="13" applyNumberFormat="1" applyFont="1" applyFill="1" applyBorder="1" applyAlignment="1">
      <alignment horizontal="center" vertical="center" wrapText="1"/>
    </xf>
    <xf numFmtId="4" fontId="17" fillId="0" borderId="2" xfId="2" applyNumberFormat="1" applyFont="1" applyFill="1" applyBorder="1" applyAlignment="1">
      <alignment horizontal="center" vertical="center" wrapText="1"/>
    </xf>
    <xf numFmtId="0" fontId="16" fillId="0" borderId="2" xfId="5" applyFont="1" applyBorder="1" applyAlignment="1">
      <alignment vertical="center" wrapText="1"/>
    </xf>
    <xf numFmtId="0" fontId="16" fillId="2" borderId="2" xfId="5" applyFont="1" applyFill="1" applyBorder="1" applyAlignment="1">
      <alignment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0" fontId="38" fillId="0" borderId="2" xfId="5" applyFont="1" applyFill="1" applyBorder="1" applyAlignment="1">
      <alignment vertical="center" wrapText="1"/>
    </xf>
    <xf numFmtId="0" fontId="33" fillId="0" borderId="2" xfId="2" applyFont="1" applyFill="1" applyBorder="1" applyAlignment="1">
      <alignment horizontal="left" vertical="center" wrapText="1"/>
    </xf>
    <xf numFmtId="0" fontId="33" fillId="0" borderId="2" xfId="2" applyFont="1" applyFill="1" applyBorder="1" applyAlignment="1">
      <alignment horizontal="center" vertical="center" wrapText="1"/>
    </xf>
    <xf numFmtId="0" fontId="33" fillId="0" borderId="2" xfId="5" applyFont="1" applyFill="1" applyBorder="1" applyAlignment="1">
      <alignment horizontal="center" vertical="center" wrapText="1"/>
    </xf>
    <xf numFmtId="1" fontId="33" fillId="0" borderId="2" xfId="17" applyNumberFormat="1" applyFont="1" applyFill="1" applyBorder="1" applyAlignment="1" applyProtection="1">
      <alignment horizontal="center" vertical="center" wrapText="1"/>
      <protection locked="0"/>
    </xf>
    <xf numFmtId="1" fontId="33" fillId="0" borderId="2" xfId="17" applyNumberFormat="1" applyFont="1" applyFill="1" applyBorder="1" applyAlignment="1">
      <alignment horizontal="center" vertical="center" wrapText="1"/>
    </xf>
    <xf numFmtId="1" fontId="33" fillId="0" borderId="2" xfId="2" applyNumberFormat="1" applyFont="1" applyFill="1" applyBorder="1" applyAlignment="1">
      <alignment horizontal="center" vertical="center" wrapText="1"/>
    </xf>
    <xf numFmtId="0" fontId="33" fillId="0" borderId="2" xfId="2" applyFont="1" applyFill="1" applyBorder="1" applyAlignment="1" applyProtection="1">
      <alignment horizontal="center" vertical="center" wrapText="1"/>
      <protection locked="0"/>
    </xf>
    <xf numFmtId="0" fontId="38" fillId="2" borderId="2" xfId="5" applyFont="1" applyFill="1" applyBorder="1" applyAlignment="1">
      <alignment vertical="center" wrapText="1"/>
    </xf>
    <xf numFmtId="0" fontId="33" fillId="0" borderId="2" xfId="5" applyFont="1" applyFill="1" applyBorder="1" applyAlignment="1">
      <alignment horizontal="left" vertical="center" wrapText="1"/>
    </xf>
    <xf numFmtId="0" fontId="33" fillId="0" borderId="2" xfId="5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0" fontId="33" fillId="0" borderId="2" xfId="2" applyFont="1" applyBorder="1" applyAlignment="1" applyProtection="1">
      <alignment horizontal="center" vertical="center" wrapText="1"/>
      <protection locked="0"/>
    </xf>
    <xf numFmtId="0" fontId="33" fillId="2" borderId="2" xfId="5" applyFont="1" applyFill="1" applyBorder="1" applyAlignment="1">
      <alignment horizontal="center" vertical="center" wrapText="1"/>
    </xf>
    <xf numFmtId="1" fontId="33" fillId="0" borderId="2" xfId="2" applyNumberFormat="1" applyFont="1" applyFill="1" applyBorder="1" applyAlignment="1">
      <alignment horizontal="center" vertical="center"/>
    </xf>
    <xf numFmtId="0" fontId="33" fillId="0" borderId="2" xfId="2" applyFont="1" applyFill="1" applyBorder="1" applyAlignment="1">
      <alignment vertical="center" wrapText="1"/>
    </xf>
    <xf numFmtId="0" fontId="38" fillId="0" borderId="2" xfId="2" applyFont="1" applyFill="1" applyBorder="1" applyAlignment="1">
      <alignment vertical="center" wrapText="1"/>
    </xf>
    <xf numFmtId="0" fontId="16" fillId="0" borderId="2" xfId="2" applyFont="1" applyBorder="1" applyAlignment="1" applyProtection="1">
      <alignment horizontal="left" vertical="center" wrapText="1"/>
      <protection locked="0"/>
    </xf>
    <xf numFmtId="0" fontId="16" fillId="0" borderId="2" xfId="2" applyFont="1" applyBorder="1" applyAlignment="1" applyProtection="1">
      <alignment horizontal="center" vertical="center" wrapText="1"/>
      <protection locked="0"/>
    </xf>
    <xf numFmtId="166" fontId="11" fillId="0" borderId="10" xfId="2" applyNumberFormat="1" applyFont="1" applyBorder="1" applyAlignment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17" fillId="0" borderId="5" xfId="5" applyFont="1" applyFill="1" applyBorder="1" applyAlignment="1" applyProtection="1">
      <alignment vertical="center" wrapText="1"/>
      <protection locked="0"/>
    </xf>
    <xf numFmtId="0" fontId="17" fillId="0" borderId="5" xfId="2" applyFont="1" applyFill="1" applyBorder="1" applyAlignment="1">
      <alignment horizontal="center" vertical="center" wrapText="1"/>
    </xf>
    <xf numFmtId="3" fontId="20" fillId="0" borderId="5" xfId="17" applyNumberFormat="1" applyFont="1" applyFill="1" applyBorder="1" applyAlignment="1">
      <alignment horizontal="center" vertical="center" wrapText="1"/>
    </xf>
    <xf numFmtId="4" fontId="16" fillId="0" borderId="20" xfId="4" applyNumberFormat="1" applyFont="1" applyFill="1" applyBorder="1" applyAlignment="1">
      <alignment horizontal="center" vertical="center" wrapText="1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0" borderId="9" xfId="5" applyFont="1" applyFill="1" applyBorder="1" applyAlignment="1" applyProtection="1">
      <alignment horizontal="left" vertical="center" wrapText="1"/>
      <protection locked="0"/>
    </xf>
    <xf numFmtId="4" fontId="17" fillId="0" borderId="22" xfId="4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5" applyFont="1" applyFill="1" applyBorder="1" applyAlignment="1" applyProtection="1">
      <alignment horizontal="left" vertical="center" wrapText="1"/>
      <protection locked="0"/>
    </xf>
    <xf numFmtId="0" fontId="17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17" applyNumberFormat="1" applyFont="1" applyFill="1" applyBorder="1" applyAlignment="1" applyProtection="1">
      <alignment horizontal="center" vertical="center" wrapText="1"/>
      <protection locked="0"/>
    </xf>
    <xf numFmtId="4" fontId="17" fillId="0" borderId="20" xfId="4" applyNumberFormat="1" applyFont="1" applyFill="1" applyBorder="1" applyAlignment="1" applyProtection="1">
      <alignment horizontal="center" vertical="center" wrapText="1"/>
      <protection locked="0"/>
    </xf>
    <xf numFmtId="4" fontId="17" fillId="0" borderId="23" xfId="4" applyNumberFormat="1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>
      <alignment horizontal="left" vertical="center" wrapText="1"/>
    </xf>
    <xf numFmtId="0" fontId="17" fillId="0" borderId="5" xfId="5" applyFont="1" applyFill="1" applyBorder="1" applyAlignment="1">
      <alignment vertical="center" wrapText="1"/>
    </xf>
    <xf numFmtId="0" fontId="17" fillId="0" borderId="5" xfId="2" applyFont="1" applyFill="1" applyBorder="1" applyAlignment="1">
      <alignment horizontal="left" vertical="center" wrapText="1"/>
    </xf>
    <xf numFmtId="0" fontId="17" fillId="0" borderId="5" xfId="3" applyNumberFormat="1" applyFont="1" applyFill="1" applyBorder="1" applyAlignment="1">
      <alignment horizontal="center" vertical="center" wrapText="1"/>
    </xf>
    <xf numFmtId="0" fontId="20" fillId="0" borderId="5" xfId="34" applyNumberFormat="1" applyFont="1" applyFill="1" applyBorder="1" applyAlignment="1">
      <alignment horizontal="center" vertical="center" wrapText="1"/>
    </xf>
    <xf numFmtId="4" fontId="17" fillId="0" borderId="20" xfId="4" applyNumberFormat="1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7" fillId="2" borderId="9" xfId="2" applyFont="1" applyFill="1" applyBorder="1" applyAlignment="1">
      <alignment horizontal="left" vertical="center" wrapText="1"/>
    </xf>
    <xf numFmtId="0" fontId="17" fillId="0" borderId="9" xfId="3" applyNumberFormat="1" applyFont="1" applyFill="1" applyBorder="1" applyAlignment="1">
      <alignment horizontal="center" vertical="center" wrapText="1"/>
    </xf>
    <xf numFmtId="0" fontId="17" fillId="0" borderId="5" xfId="5" applyFont="1" applyFill="1" applyBorder="1" applyAlignment="1">
      <alignment horizontal="left" vertical="center" wrapText="1"/>
    </xf>
    <xf numFmtId="3" fontId="17" fillId="0" borderId="5" xfId="3" applyNumberFormat="1" applyFont="1" applyFill="1" applyBorder="1" applyAlignment="1">
      <alignment horizontal="center" vertical="center" wrapText="1"/>
    </xf>
    <xf numFmtId="1" fontId="20" fillId="0" borderId="5" xfId="34" applyNumberFormat="1" applyFont="1" applyFill="1" applyBorder="1" applyAlignment="1">
      <alignment horizontal="center" vertical="center" wrapText="1"/>
    </xf>
    <xf numFmtId="0" fontId="17" fillId="0" borderId="3" xfId="5" applyFont="1" applyFill="1" applyBorder="1" applyAlignment="1">
      <alignment horizontal="left" vertical="center" wrapText="1"/>
    </xf>
    <xf numFmtId="3" fontId="17" fillId="0" borderId="3" xfId="3" applyNumberFormat="1" applyFont="1" applyFill="1" applyBorder="1" applyAlignment="1">
      <alignment horizontal="center" vertical="center" wrapText="1"/>
    </xf>
    <xf numFmtId="3" fontId="20" fillId="0" borderId="3" xfId="17" applyNumberFormat="1" applyFont="1" applyFill="1" applyBorder="1" applyAlignment="1">
      <alignment horizontal="center" vertical="center" wrapText="1"/>
    </xf>
    <xf numFmtId="0" fontId="20" fillId="0" borderId="3" xfId="17" applyNumberFormat="1" applyFont="1" applyFill="1" applyBorder="1" applyAlignment="1">
      <alignment horizontal="center" vertical="center" wrapText="1"/>
    </xf>
    <xf numFmtId="4" fontId="17" fillId="0" borderId="19" xfId="4" applyNumberFormat="1" applyFont="1" applyFill="1" applyBorder="1" applyAlignment="1">
      <alignment horizontal="center" vertical="center" wrapText="1"/>
    </xf>
    <xf numFmtId="49" fontId="40" fillId="2" borderId="5" xfId="36" applyNumberFormat="1" applyFont="1" applyFill="1" applyBorder="1" applyAlignment="1">
      <alignment horizontal="left" vertical="center" wrapText="1"/>
    </xf>
    <xf numFmtId="0" fontId="17" fillId="0" borderId="5" xfId="2" applyFont="1" applyBorder="1" applyAlignment="1">
      <alignment horizontal="left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0" borderId="20" xfId="2" applyFont="1" applyFill="1" applyBorder="1" applyAlignment="1">
      <alignment horizontal="center" vertical="center" wrapText="1"/>
    </xf>
    <xf numFmtId="0" fontId="17" fillId="0" borderId="9" xfId="2" applyFont="1" applyBorder="1" applyAlignment="1">
      <alignment horizontal="left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0" borderId="22" xfId="2" applyFont="1" applyFill="1" applyBorder="1" applyAlignment="1">
      <alignment horizontal="center" vertical="center" wrapText="1"/>
    </xf>
    <xf numFmtId="0" fontId="17" fillId="0" borderId="2" xfId="3" applyFont="1" applyFill="1" applyBorder="1" applyAlignment="1" applyProtection="1">
      <alignment horizontal="center" vertical="center" wrapText="1"/>
      <protection locked="0"/>
    </xf>
    <xf numFmtId="0" fontId="21" fillId="5" borderId="2" xfId="2" applyFont="1" applyFill="1" applyBorder="1" applyAlignment="1" applyProtection="1">
      <alignment horizontal="center" vertical="center" wrapText="1"/>
    </xf>
    <xf numFmtId="0" fontId="32" fillId="0" borderId="0" xfId="2" applyFont="1" applyFill="1" applyBorder="1" applyAlignment="1" applyProtection="1">
      <alignment horizontal="left" vertical="center" wrapText="1"/>
      <protection locked="0"/>
    </xf>
    <xf numFmtId="0" fontId="17" fillId="0" borderId="4" xfId="2" applyFont="1" applyBorder="1" applyAlignment="1">
      <alignment horizontal="left" vertical="center" wrapText="1"/>
    </xf>
    <xf numFmtId="0" fontId="17" fillId="0" borderId="8" xfId="2" applyFont="1" applyBorder="1" applyAlignment="1">
      <alignment horizontal="left" vertical="center" wrapText="1"/>
    </xf>
    <xf numFmtId="0" fontId="17" fillId="0" borderId="5" xfId="5" applyFont="1" applyFill="1" applyBorder="1" applyAlignment="1">
      <alignment horizontal="left" vertical="center" wrapText="1"/>
    </xf>
    <xf numFmtId="0" fontId="17" fillId="0" borderId="9" xfId="5" applyFont="1" applyFill="1" applyBorder="1" applyAlignment="1">
      <alignment horizontal="left" vertical="center" wrapText="1"/>
    </xf>
    <xf numFmtId="0" fontId="17" fillId="0" borderId="5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6" xfId="2" applyFont="1" applyFill="1" applyBorder="1" applyAlignment="1">
      <alignment vertical="center" wrapText="1"/>
    </xf>
    <xf numFmtId="0" fontId="17" fillId="0" borderId="38" xfId="2" applyFont="1" applyFill="1" applyBorder="1" applyAlignment="1">
      <alignment vertical="center" wrapText="1"/>
    </xf>
    <xf numFmtId="0" fontId="17" fillId="0" borderId="4" xfId="3" applyFont="1" applyFill="1" applyBorder="1" applyAlignment="1">
      <alignment horizontal="left" vertical="center" wrapText="1"/>
    </xf>
    <xf numFmtId="0" fontId="17" fillId="0" borderId="18" xfId="3" applyFont="1" applyFill="1" applyBorder="1" applyAlignment="1">
      <alignment horizontal="left" vertical="center" wrapText="1"/>
    </xf>
    <xf numFmtId="0" fontId="17" fillId="0" borderId="3" xfId="5" applyFont="1" applyFill="1" applyBorder="1" applyAlignment="1">
      <alignment horizontal="left" vertical="center" wrapText="1"/>
    </xf>
    <xf numFmtId="0" fontId="17" fillId="0" borderId="3" xfId="2" applyFont="1" applyFill="1" applyBorder="1" applyAlignment="1">
      <alignment horizontal="left" vertical="center" wrapText="1"/>
    </xf>
    <xf numFmtId="0" fontId="17" fillId="0" borderId="4" xfId="5" applyFont="1" applyFill="1" applyBorder="1" applyAlignment="1" applyProtection="1">
      <alignment horizontal="center" vertical="center" wrapText="1"/>
      <protection locked="0"/>
    </xf>
    <xf numFmtId="0" fontId="17" fillId="0" borderId="7" xfId="5" applyFont="1" applyFill="1" applyBorder="1" applyAlignment="1" applyProtection="1">
      <alignment horizontal="center" vertical="center" wrapText="1"/>
      <protection locked="0"/>
    </xf>
    <xf numFmtId="0" fontId="17" fillId="0" borderId="8" xfId="5" applyFont="1" applyFill="1" applyBorder="1" applyAlignment="1" applyProtection="1">
      <alignment horizontal="center" vertical="center" wrapText="1"/>
      <protection locked="0"/>
    </xf>
    <xf numFmtId="0" fontId="17" fillId="0" borderId="5" xfId="5" applyFont="1" applyFill="1" applyBorder="1" applyAlignment="1" applyProtection="1">
      <alignment horizontal="left" vertical="center" wrapText="1"/>
      <protection locked="0"/>
    </xf>
    <xf numFmtId="0" fontId="17" fillId="0" borderId="2" xfId="5" applyFont="1" applyFill="1" applyBorder="1" applyAlignment="1" applyProtection="1">
      <alignment horizontal="left" vertical="center" wrapText="1"/>
      <protection locked="0"/>
    </xf>
    <xf numFmtId="0" fontId="17" fillId="0" borderId="9" xfId="5" applyFont="1" applyFill="1" applyBorder="1" applyAlignment="1" applyProtection="1">
      <alignment horizontal="left" vertical="center" wrapText="1"/>
      <protection locked="0"/>
    </xf>
    <xf numFmtId="0" fontId="17" fillId="0" borderId="5" xfId="2" applyFont="1" applyFill="1" applyBorder="1" applyAlignment="1" applyProtection="1">
      <alignment horizontal="left" vertical="center" wrapText="1"/>
      <protection locked="0"/>
    </xf>
    <xf numFmtId="0" fontId="17" fillId="0" borderId="2" xfId="2" applyFont="1" applyFill="1" applyBorder="1" applyAlignment="1" applyProtection="1">
      <alignment horizontal="left" vertical="center" wrapText="1"/>
      <protection locked="0"/>
    </xf>
    <xf numFmtId="0" fontId="17" fillId="0" borderId="9" xfId="2" applyFont="1" applyFill="1" applyBorder="1" applyAlignment="1" applyProtection="1">
      <alignment horizontal="left" vertical="center" wrapText="1"/>
      <protection locked="0"/>
    </xf>
    <xf numFmtId="0" fontId="17" fillId="0" borderId="6" xfId="2" applyFont="1" applyFill="1" applyBorder="1" applyAlignment="1" applyProtection="1">
      <alignment horizontal="center" vertical="center" wrapText="1"/>
      <protection locked="0"/>
    </xf>
    <xf numFmtId="0" fontId="17" fillId="0" borderId="30" xfId="2" applyFont="1" applyFill="1" applyBorder="1" applyAlignment="1" applyProtection="1">
      <alignment horizontal="center" vertical="center" wrapText="1"/>
      <protection locked="0"/>
    </xf>
    <xf numFmtId="0" fontId="17" fillId="0" borderId="38" xfId="2" applyFont="1" applyFill="1" applyBorder="1" applyAlignment="1" applyProtection="1">
      <alignment horizontal="center" vertical="center" wrapText="1"/>
      <protection locked="0"/>
    </xf>
    <xf numFmtId="0" fontId="17" fillId="0" borderId="6" xfId="5" applyFont="1" applyFill="1" applyBorder="1" applyAlignment="1" applyProtection="1">
      <alignment horizontal="center" vertical="center" wrapText="1"/>
      <protection locked="0"/>
    </xf>
    <xf numFmtId="0" fontId="17" fillId="0" borderId="30" xfId="5" applyFont="1" applyFill="1" applyBorder="1" applyAlignment="1" applyProtection="1">
      <alignment horizontal="center" vertical="center" wrapText="1"/>
      <protection locked="0"/>
    </xf>
    <xf numFmtId="0" fontId="17" fillId="0" borderId="38" xfId="5" applyFont="1" applyFill="1" applyBorder="1" applyAlignment="1" applyProtection="1">
      <alignment horizontal="center" vertical="center" wrapText="1"/>
      <protection locked="0"/>
    </xf>
    <xf numFmtId="0" fontId="17" fillId="0" borderId="4" xfId="4" applyFont="1" applyFill="1" applyBorder="1" applyAlignment="1">
      <alignment horizontal="left" vertical="center" wrapText="1"/>
    </xf>
    <xf numFmtId="0" fontId="17" fillId="0" borderId="7" xfId="4" applyFont="1" applyFill="1" applyBorder="1" applyAlignment="1">
      <alignment horizontal="left" vertical="center" wrapText="1"/>
    </xf>
    <xf numFmtId="0" fontId="17" fillId="0" borderId="8" xfId="4" applyFont="1" applyFill="1" applyBorder="1" applyAlignment="1">
      <alignment horizontal="left" vertical="center" wrapText="1"/>
    </xf>
    <xf numFmtId="0" fontId="21" fillId="5" borderId="88" xfId="2" applyFont="1" applyFill="1" applyBorder="1" applyAlignment="1">
      <alignment horizontal="center" vertical="center" wrapText="1"/>
    </xf>
    <xf numFmtId="0" fontId="21" fillId="5" borderId="89" xfId="2" applyFont="1" applyFill="1" applyBorder="1" applyAlignment="1">
      <alignment horizontal="center" vertical="center" wrapText="1"/>
    </xf>
    <xf numFmtId="0" fontId="21" fillId="5" borderId="29" xfId="2" applyFont="1" applyFill="1" applyBorder="1" applyAlignment="1">
      <alignment horizontal="center" vertical="center" wrapText="1"/>
    </xf>
    <xf numFmtId="0" fontId="21" fillId="5" borderId="26" xfId="2" applyFont="1" applyFill="1" applyBorder="1" applyAlignment="1">
      <alignment horizontal="center" vertical="center" wrapText="1"/>
    </xf>
    <xf numFmtId="0" fontId="21" fillId="5" borderId="15" xfId="2" applyFont="1" applyFill="1" applyBorder="1" applyAlignment="1">
      <alignment horizontal="center" vertical="center" wrapText="1"/>
    </xf>
    <xf numFmtId="0" fontId="21" fillId="5" borderId="41" xfId="2" applyFont="1" applyFill="1" applyBorder="1" applyAlignment="1">
      <alignment horizontal="center" vertical="center" wrapText="1"/>
    </xf>
    <xf numFmtId="0" fontId="17" fillId="0" borderId="13" xfId="5" applyFont="1" applyFill="1" applyBorder="1" applyAlignment="1" applyProtection="1">
      <alignment horizontal="center" vertical="center" wrapText="1"/>
      <protection locked="0"/>
    </xf>
    <xf numFmtId="0" fontId="17" fillId="0" borderId="21" xfId="5" applyFont="1" applyFill="1" applyBorder="1" applyAlignment="1" applyProtection="1">
      <alignment horizontal="center" vertical="center" wrapText="1"/>
      <protection locked="0"/>
    </xf>
    <xf numFmtId="0" fontId="17" fillId="0" borderId="6" xfId="5" applyFont="1" applyFill="1" applyBorder="1" applyAlignment="1">
      <alignment horizontal="left" vertical="center" wrapText="1"/>
    </xf>
    <xf numFmtId="0" fontId="17" fillId="0" borderId="38" xfId="5" applyFont="1" applyFill="1" applyBorder="1" applyAlignment="1">
      <alignment horizontal="left" vertical="center" wrapText="1"/>
    </xf>
    <xf numFmtId="0" fontId="17" fillId="0" borderId="6" xfId="5" applyFont="1" applyBorder="1" applyAlignment="1" applyProtection="1">
      <alignment vertical="center" wrapText="1"/>
      <protection locked="0"/>
    </xf>
    <xf numFmtId="0" fontId="17" fillId="0" borderId="38" xfId="5" applyFont="1" applyBorder="1" applyAlignment="1" applyProtection="1">
      <alignment vertical="center" wrapText="1"/>
      <protection locked="0"/>
    </xf>
    <xf numFmtId="0" fontId="21" fillId="5" borderId="13" xfId="2" applyFont="1" applyFill="1" applyBorder="1" applyAlignment="1">
      <alignment horizontal="center" vertical="center" wrapText="1"/>
    </xf>
    <xf numFmtId="0" fontId="21" fillId="5" borderId="21" xfId="2" applyFont="1" applyFill="1" applyBorder="1" applyAlignment="1">
      <alignment horizontal="center" vertical="center" wrapText="1"/>
    </xf>
    <xf numFmtId="0" fontId="21" fillId="5" borderId="6" xfId="2" applyFont="1" applyFill="1" applyBorder="1" applyAlignment="1">
      <alignment horizontal="center" vertical="center" wrapText="1"/>
    </xf>
    <xf numFmtId="0" fontId="21" fillId="5" borderId="38" xfId="2" applyFont="1" applyFill="1" applyBorder="1" applyAlignment="1">
      <alignment horizontal="center" vertical="center" wrapText="1"/>
    </xf>
    <xf numFmtId="0" fontId="21" fillId="5" borderId="4" xfId="2" applyFont="1" applyFill="1" applyBorder="1" applyAlignment="1">
      <alignment horizontal="center" vertical="center" wrapText="1"/>
    </xf>
    <xf numFmtId="0" fontId="21" fillId="5" borderId="5" xfId="2" applyFont="1" applyFill="1" applyBorder="1" applyAlignment="1">
      <alignment horizontal="center" vertical="center" wrapText="1"/>
    </xf>
    <xf numFmtId="0" fontId="21" fillId="5" borderId="20" xfId="2" applyFont="1" applyFill="1" applyBorder="1" applyAlignment="1">
      <alignment horizontal="center" vertical="center" wrapText="1"/>
    </xf>
    <xf numFmtId="0" fontId="19" fillId="0" borderId="35" xfId="0" applyFont="1" applyFill="1" applyBorder="1" applyAlignment="1" applyProtection="1">
      <alignment horizontal="left" vertical="center" wrapText="1"/>
      <protection locked="0"/>
    </xf>
    <xf numFmtId="0" fontId="21" fillId="4" borderId="0" xfId="2" applyFont="1" applyFill="1" applyBorder="1" applyAlignment="1" applyProtection="1">
      <alignment horizontal="center" vertical="center" wrapText="1"/>
    </xf>
    <xf numFmtId="0" fontId="21" fillId="5" borderId="5" xfId="2" applyFont="1" applyFill="1" applyBorder="1" applyAlignment="1" applyProtection="1">
      <alignment horizontal="center" vertical="center" wrapText="1"/>
    </xf>
    <xf numFmtId="0" fontId="12" fillId="3" borderId="36" xfId="2" applyFont="1" applyFill="1" applyBorder="1" applyAlignment="1">
      <alignment horizontal="center" vertical="center" wrapText="1"/>
    </xf>
    <xf numFmtId="0" fontId="21" fillId="5" borderId="13" xfId="2" applyFont="1" applyFill="1" applyBorder="1" applyAlignment="1" applyProtection="1">
      <alignment horizontal="center" vertical="center" wrapText="1"/>
    </xf>
    <xf numFmtId="0" fontId="21" fillId="5" borderId="21" xfId="2" applyFont="1" applyFill="1" applyBorder="1" applyAlignment="1" applyProtection="1">
      <alignment horizontal="center" vertical="center" wrapText="1"/>
    </xf>
    <xf numFmtId="0" fontId="21" fillId="5" borderId="29" xfId="2" applyFont="1" applyFill="1" applyBorder="1" applyAlignment="1" applyProtection="1">
      <alignment horizontal="center" vertical="center" wrapText="1"/>
    </xf>
    <xf numFmtId="0" fontId="21" fillId="5" borderId="26" xfId="2" applyFont="1" applyFill="1" applyBorder="1" applyAlignment="1" applyProtection="1">
      <alignment horizontal="center" vertical="center" wrapText="1"/>
    </xf>
    <xf numFmtId="0" fontId="21" fillId="5" borderId="15" xfId="2" applyFont="1" applyFill="1" applyBorder="1" applyAlignment="1" applyProtection="1">
      <alignment horizontal="center" vertical="center" wrapText="1"/>
    </xf>
    <xf numFmtId="0" fontId="21" fillId="5" borderId="41" xfId="2" applyFont="1" applyFill="1" applyBorder="1" applyAlignment="1" applyProtection="1">
      <alignment horizontal="center" vertical="center" wrapText="1"/>
    </xf>
    <xf numFmtId="0" fontId="16" fillId="0" borderId="10" xfId="3" applyFont="1" applyFill="1" applyBorder="1" applyAlignment="1" applyProtection="1">
      <alignment horizontal="center" vertical="center" wrapText="1"/>
      <protection locked="0"/>
    </xf>
    <xf numFmtId="0" fontId="16" fillId="0" borderId="2" xfId="3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0" fontId="17" fillId="0" borderId="34" xfId="2" applyFont="1" applyFill="1" applyBorder="1" applyAlignment="1" applyProtection="1">
      <alignment horizontal="center" vertical="center" wrapText="1"/>
      <protection locked="0"/>
    </xf>
    <xf numFmtId="0" fontId="17" fillId="0" borderId="10" xfId="2" applyFont="1" applyFill="1" applyBorder="1" applyAlignment="1" applyProtection="1">
      <alignment horizontal="center" vertical="center" wrapText="1"/>
      <protection locked="0"/>
    </xf>
    <xf numFmtId="4" fontId="17" fillId="0" borderId="2" xfId="5" applyNumberFormat="1" applyFont="1" applyFill="1" applyBorder="1" applyAlignment="1">
      <alignment horizontal="center" vertical="center" wrapText="1"/>
    </xf>
    <xf numFmtId="4" fontId="17" fillId="0" borderId="2" xfId="4" applyNumberFormat="1" applyFont="1" applyFill="1" applyBorder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0" fontId="21" fillId="5" borderId="6" xfId="2" applyFont="1" applyFill="1" applyBorder="1" applyAlignment="1" applyProtection="1">
      <alignment horizontal="center" vertical="center" wrapText="1"/>
    </xf>
    <xf numFmtId="0" fontId="21" fillId="5" borderId="38" xfId="2" applyFont="1" applyFill="1" applyBorder="1" applyAlignment="1" applyProtection="1">
      <alignment horizontal="center" vertical="center" wrapText="1"/>
    </xf>
    <xf numFmtId="0" fontId="21" fillId="5" borderId="28" xfId="2" applyFont="1" applyFill="1" applyBorder="1" applyAlignment="1" applyProtection="1">
      <alignment horizontal="center" vertical="center" wrapText="1"/>
    </xf>
    <xf numFmtId="0" fontId="21" fillId="5" borderId="39" xfId="2" applyFont="1" applyFill="1" applyBorder="1" applyAlignment="1" applyProtection="1">
      <alignment horizontal="center" vertical="center" wrapText="1"/>
    </xf>
    <xf numFmtId="0" fontId="21" fillId="5" borderId="14" xfId="2" applyFont="1" applyFill="1" applyBorder="1" applyAlignment="1" applyProtection="1">
      <alignment horizontal="center" vertical="center" wrapText="1"/>
    </xf>
    <xf numFmtId="0" fontId="21" fillId="5" borderId="11" xfId="2" applyFont="1" applyFill="1" applyBorder="1" applyAlignment="1" applyProtection="1">
      <alignment horizontal="center" vertical="center" wrapText="1"/>
    </xf>
    <xf numFmtId="0" fontId="21" fillId="5" borderId="2" xfId="2" applyFont="1" applyFill="1" applyBorder="1" applyAlignment="1" applyProtection="1">
      <alignment horizontal="center" vertical="center" wrapText="1"/>
    </xf>
    <xf numFmtId="0" fontId="16" fillId="0" borderId="18" xfId="5" applyFont="1" applyFill="1" applyBorder="1" applyAlignment="1" applyProtection="1">
      <alignment horizontal="center" vertical="center" wrapText="1"/>
      <protection locked="0"/>
    </xf>
    <xf numFmtId="0" fontId="16" fillId="0" borderId="21" xfId="5" applyFont="1" applyFill="1" applyBorder="1" applyAlignment="1" applyProtection="1">
      <alignment horizontal="center" vertical="center" wrapText="1"/>
      <protection locked="0"/>
    </xf>
    <xf numFmtId="0" fontId="17" fillId="0" borderId="3" xfId="4" applyFont="1" applyFill="1" applyBorder="1" applyAlignment="1" applyProtection="1">
      <alignment horizontal="center" vertical="center" wrapText="1"/>
      <protection locked="0"/>
    </xf>
    <xf numFmtId="0" fontId="17" fillId="0" borderId="38" xfId="4" applyFont="1" applyFill="1" applyBorder="1" applyAlignment="1" applyProtection="1">
      <alignment horizontal="center" vertical="center" wrapText="1"/>
      <protection locked="0"/>
    </xf>
    <xf numFmtId="4" fontId="17" fillId="0" borderId="3" xfId="4" applyNumberFormat="1" applyFont="1" applyFill="1" applyBorder="1" applyAlignment="1" applyProtection="1">
      <alignment horizontal="center" vertical="center" wrapText="1"/>
      <protection locked="0"/>
    </xf>
    <xf numFmtId="4" fontId="17" fillId="0" borderId="38" xfId="4" applyNumberFormat="1" applyFont="1" applyFill="1" applyBorder="1" applyAlignment="1" applyProtection="1">
      <alignment horizontal="center" vertical="center" wrapText="1"/>
      <protection locked="0"/>
    </xf>
    <xf numFmtId="169" fontId="17" fillId="0" borderId="19" xfId="4" applyNumberFormat="1" applyFont="1" applyFill="1" applyBorder="1" applyAlignment="1">
      <alignment horizontal="center" vertical="center" wrapText="1"/>
    </xf>
    <xf numFmtId="169" fontId="17" fillId="0" borderId="39" xfId="4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6" fillId="0" borderId="66" xfId="5" applyFont="1" applyFill="1" applyBorder="1" applyAlignment="1" applyProtection="1">
      <alignment horizontal="center" vertical="center" wrapText="1"/>
      <protection locked="0"/>
    </xf>
    <xf numFmtId="0" fontId="17" fillId="0" borderId="30" xfId="4" applyFont="1" applyFill="1" applyBorder="1" applyAlignment="1" applyProtection="1">
      <alignment horizontal="center" vertical="center" wrapText="1"/>
      <protection locked="0"/>
    </xf>
    <xf numFmtId="0" fontId="17" fillId="0" borderId="10" xfId="4" applyFont="1" applyFill="1" applyBorder="1" applyAlignment="1" applyProtection="1">
      <alignment horizontal="center" vertical="center" wrapText="1"/>
      <protection locked="0"/>
    </xf>
    <xf numFmtId="4" fontId="17" fillId="0" borderId="10" xfId="4" applyNumberFormat="1" applyFont="1" applyFill="1" applyBorder="1" applyAlignment="1" applyProtection="1">
      <alignment horizontal="center" vertical="center" wrapText="1"/>
      <protection locked="0"/>
    </xf>
    <xf numFmtId="169" fontId="17" fillId="0" borderId="27" xfId="4" applyNumberFormat="1" applyFont="1" applyFill="1" applyBorder="1" applyAlignment="1">
      <alignment horizontal="center" vertical="center" wrapText="1"/>
    </xf>
    <xf numFmtId="0" fontId="28" fillId="5" borderId="15" xfId="2" applyFont="1" applyFill="1" applyBorder="1" applyAlignment="1" applyProtection="1">
      <alignment horizontal="center" vertical="center" wrapText="1"/>
    </xf>
    <xf numFmtId="0" fontId="28" fillId="5" borderId="41" xfId="2" applyFont="1" applyFill="1" applyBorder="1" applyAlignment="1" applyProtection="1">
      <alignment horizontal="center" vertical="center" wrapText="1"/>
    </xf>
    <xf numFmtId="0" fontId="16" fillId="0" borderId="66" xfId="3" applyFont="1" applyFill="1" applyBorder="1" applyAlignment="1" applyProtection="1">
      <alignment horizontal="center" vertical="center" wrapText="1"/>
      <protection locked="0"/>
    </xf>
    <xf numFmtId="0" fontId="16" fillId="0" borderId="7" xfId="3" applyFont="1" applyFill="1" applyBorder="1" applyAlignment="1" applyProtection="1">
      <alignment horizontal="center" vertical="center" wrapText="1"/>
      <protection locked="0"/>
    </xf>
    <xf numFmtId="0" fontId="17" fillId="0" borderId="30" xfId="2" applyFont="1" applyFill="1" applyBorder="1" applyAlignment="1" applyProtection="1">
      <alignment horizontal="left" vertical="center" wrapText="1"/>
      <protection locked="0"/>
    </xf>
    <xf numFmtId="0" fontId="17" fillId="0" borderId="10" xfId="2" applyFont="1" applyFill="1" applyBorder="1" applyAlignment="1" applyProtection="1">
      <alignment horizontal="left" vertical="center" wrapText="1"/>
      <protection locked="0"/>
    </xf>
    <xf numFmtId="4" fontId="17" fillId="0" borderId="30" xfId="4" applyNumberFormat="1" applyFont="1" applyFill="1" applyBorder="1" applyAlignment="1" applyProtection="1">
      <alignment horizontal="left" vertical="center" wrapText="1"/>
      <protection locked="0"/>
    </xf>
    <xf numFmtId="4" fontId="17" fillId="0" borderId="10" xfId="4" applyNumberFormat="1" applyFont="1" applyFill="1" applyBorder="1" applyAlignment="1" applyProtection="1">
      <alignment horizontal="left" vertical="center" wrapText="1"/>
      <protection locked="0"/>
    </xf>
    <xf numFmtId="169" fontId="17" fillId="0" borderId="31" xfId="4" applyNumberFormat="1" applyFont="1" applyFill="1" applyBorder="1" applyAlignment="1">
      <alignment horizontal="center" vertical="center" wrapText="1"/>
    </xf>
    <xf numFmtId="0" fontId="17" fillId="0" borderId="3" xfId="2" applyFont="1" applyFill="1" applyBorder="1" applyAlignment="1" applyProtection="1">
      <alignment horizontal="center" vertical="center" wrapText="1"/>
      <protection locked="0"/>
    </xf>
    <xf numFmtId="0" fontId="28" fillId="5" borderId="13" xfId="2" applyFont="1" applyFill="1" applyBorder="1" applyAlignment="1" applyProtection="1">
      <alignment horizontal="center" vertical="center" wrapText="1"/>
    </xf>
    <xf numFmtId="0" fontId="28" fillId="5" borderId="21" xfId="2" applyFont="1" applyFill="1" applyBorder="1" applyAlignment="1" applyProtection="1">
      <alignment horizontal="center" vertical="center" wrapText="1"/>
    </xf>
    <xf numFmtId="0" fontId="28" fillId="5" borderId="6" xfId="2" applyFont="1" applyFill="1" applyBorder="1" applyAlignment="1" applyProtection="1">
      <alignment horizontal="center" vertical="center" wrapText="1"/>
    </xf>
    <xf numFmtId="0" fontId="28" fillId="5" borderId="38" xfId="2" applyFont="1" applyFill="1" applyBorder="1" applyAlignment="1" applyProtection="1">
      <alignment horizontal="center" vertical="center" wrapText="1"/>
    </xf>
    <xf numFmtId="0" fontId="28" fillId="5" borderId="28" xfId="2" applyFont="1" applyFill="1" applyBorder="1" applyAlignment="1" applyProtection="1">
      <alignment horizontal="center" vertical="center" wrapText="1"/>
    </xf>
    <xf numFmtId="0" fontId="28" fillId="5" borderId="39" xfId="2" applyFont="1" applyFill="1" applyBorder="1" applyAlignment="1" applyProtection="1">
      <alignment horizontal="center" vertical="center" wrapText="1"/>
    </xf>
    <xf numFmtId="0" fontId="28" fillId="5" borderId="14" xfId="2" applyFont="1" applyFill="1" applyBorder="1" applyAlignment="1" applyProtection="1">
      <alignment horizontal="center" vertical="center" wrapText="1"/>
    </xf>
    <xf numFmtId="0" fontId="28" fillId="5" borderId="11" xfId="2" applyFont="1" applyFill="1" applyBorder="1" applyAlignment="1" applyProtection="1">
      <alignment horizontal="center" vertical="center" wrapText="1"/>
    </xf>
    <xf numFmtId="0" fontId="28" fillId="5" borderId="29" xfId="2" applyFont="1" applyFill="1" applyBorder="1" applyAlignment="1" applyProtection="1">
      <alignment horizontal="center" vertical="center" wrapText="1"/>
    </xf>
    <xf numFmtId="0" fontId="28" fillId="5" borderId="26" xfId="2" applyFont="1" applyFill="1" applyBorder="1" applyAlignment="1" applyProtection="1">
      <alignment horizontal="center" vertical="center" wrapText="1"/>
    </xf>
    <xf numFmtId="4" fontId="16" fillId="0" borderId="10" xfId="25" applyNumberFormat="1" applyFont="1" applyFill="1" applyBorder="1" applyAlignment="1">
      <alignment horizontal="center" vertical="center" wrapText="1"/>
    </xf>
    <xf numFmtId="4" fontId="16" fillId="0" borderId="2" xfId="25" applyNumberFormat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0" fontId="21" fillId="5" borderId="77" xfId="2" applyFont="1" applyFill="1" applyBorder="1" applyAlignment="1">
      <alignment horizontal="center" vertical="center" wrapText="1"/>
    </xf>
    <xf numFmtId="0" fontId="21" fillId="5" borderId="81" xfId="2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 wrapText="1"/>
    </xf>
    <xf numFmtId="0" fontId="17" fillId="0" borderId="17" xfId="5" applyFont="1" applyBorder="1" applyAlignment="1">
      <alignment horizontal="center" vertical="center" wrapText="1"/>
    </xf>
    <xf numFmtId="0" fontId="17" fillId="0" borderId="21" xfId="5" applyFont="1" applyBorder="1" applyAlignment="1">
      <alignment horizontal="center" vertical="center" wrapText="1"/>
    </xf>
    <xf numFmtId="0" fontId="17" fillId="0" borderId="30" xfId="5" applyFont="1" applyBorder="1" applyAlignment="1">
      <alignment horizontal="center" vertical="center" wrapText="1"/>
    </xf>
    <xf numFmtId="0" fontId="17" fillId="0" borderId="38" xfId="5" applyFont="1" applyBorder="1" applyAlignment="1">
      <alignment horizontal="center" vertical="center" wrapText="1"/>
    </xf>
    <xf numFmtId="0" fontId="23" fillId="5" borderId="28" xfId="2" applyFont="1" applyFill="1" applyBorder="1" applyAlignment="1" applyProtection="1">
      <alignment horizontal="center" vertical="center" wrapText="1"/>
    </xf>
    <xf numFmtId="0" fontId="23" fillId="5" borderId="39" xfId="2" applyFont="1" applyFill="1" applyBorder="1" applyAlignment="1" applyProtection="1">
      <alignment horizontal="center" vertical="center" wrapText="1"/>
    </xf>
    <xf numFmtId="0" fontId="23" fillId="5" borderId="14" xfId="2" applyFont="1" applyFill="1" applyBorder="1" applyAlignment="1" applyProtection="1">
      <alignment horizontal="center" vertical="center" wrapText="1"/>
    </xf>
    <xf numFmtId="0" fontId="23" fillId="5" borderId="11" xfId="2" applyFont="1" applyFill="1" applyBorder="1" applyAlignment="1" applyProtection="1">
      <alignment horizontal="center" vertical="center" wrapText="1"/>
    </xf>
    <xf numFmtId="0" fontId="23" fillId="5" borderId="15" xfId="2" applyFont="1" applyFill="1" applyBorder="1" applyAlignment="1" applyProtection="1">
      <alignment horizontal="center" vertical="center" wrapText="1"/>
    </xf>
    <xf numFmtId="0" fontId="23" fillId="5" borderId="13" xfId="2" applyFont="1" applyFill="1" applyBorder="1" applyAlignment="1" applyProtection="1">
      <alignment horizontal="center" vertical="center" wrapText="1"/>
    </xf>
    <xf numFmtId="0" fontId="23" fillId="5" borderId="21" xfId="2" applyFont="1" applyFill="1" applyBorder="1" applyAlignment="1" applyProtection="1">
      <alignment horizontal="center" vertical="center" wrapText="1"/>
    </xf>
    <xf numFmtId="0" fontId="23" fillId="5" borderId="29" xfId="2" applyFont="1" applyFill="1" applyBorder="1" applyAlignment="1" applyProtection="1">
      <alignment horizontal="center" vertical="center" wrapText="1"/>
    </xf>
    <xf numFmtId="0" fontId="23" fillId="5" borderId="26" xfId="2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left" vertical="center" wrapText="1"/>
      <protection locked="0"/>
    </xf>
    <xf numFmtId="0" fontId="29" fillId="5" borderId="13" xfId="2" applyFont="1" applyFill="1" applyBorder="1" applyAlignment="1">
      <alignment horizontal="center" vertical="center" wrapText="1"/>
    </xf>
    <xf numFmtId="0" fontId="29" fillId="5" borderId="21" xfId="2" applyFont="1" applyFill="1" applyBorder="1" applyAlignment="1">
      <alignment horizontal="center" vertical="center" wrapText="1"/>
    </xf>
    <xf numFmtId="0" fontId="23" fillId="5" borderId="6" xfId="2" applyFont="1" applyFill="1" applyBorder="1" applyAlignment="1" applyProtection="1">
      <alignment horizontal="center" vertical="center" wrapText="1"/>
    </xf>
    <xf numFmtId="0" fontId="23" fillId="5" borderId="38" xfId="2" applyFont="1" applyFill="1" applyBorder="1" applyAlignment="1" applyProtection="1">
      <alignment horizontal="center" vertical="center" wrapText="1"/>
    </xf>
    <xf numFmtId="0" fontId="29" fillId="5" borderId="29" xfId="2" applyFont="1" applyFill="1" applyBorder="1" applyAlignment="1">
      <alignment horizontal="center" vertical="center" wrapText="1"/>
    </xf>
    <xf numFmtId="0" fontId="29" fillId="5" borderId="26" xfId="2" applyFont="1" applyFill="1" applyBorder="1" applyAlignment="1">
      <alignment horizontal="center" vertical="center" wrapText="1"/>
    </xf>
    <xf numFmtId="0" fontId="29" fillId="5" borderId="15" xfId="2" applyFont="1" applyFill="1" applyBorder="1" applyAlignment="1">
      <alignment horizontal="center" vertical="center"/>
    </xf>
    <xf numFmtId="0" fontId="29" fillId="5" borderId="41" xfId="2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top" wrapText="1"/>
    </xf>
    <xf numFmtId="0" fontId="16" fillId="0" borderId="66" xfId="3" applyFont="1" applyFill="1" applyBorder="1" applyAlignment="1">
      <alignment horizontal="center" vertical="top" wrapText="1"/>
    </xf>
    <xf numFmtId="0" fontId="17" fillId="0" borderId="30" xfId="2" applyFont="1" applyFill="1" applyBorder="1" applyAlignment="1">
      <alignment horizontal="center" vertical="center" wrapText="1"/>
    </xf>
    <xf numFmtId="4" fontId="17" fillId="0" borderId="30" xfId="4" applyNumberFormat="1" applyFont="1" applyFill="1" applyBorder="1" applyAlignment="1">
      <alignment horizontal="center" vertical="center" wrapText="1"/>
    </xf>
    <xf numFmtId="4" fontId="17" fillId="0" borderId="10" xfId="4" applyNumberFormat="1" applyFont="1" applyFill="1" applyBorder="1" applyAlignment="1">
      <alignment horizontal="center" vertical="center" wrapText="1"/>
    </xf>
    <xf numFmtId="0" fontId="23" fillId="5" borderId="41" xfId="2" applyFont="1" applyFill="1" applyBorder="1" applyAlignment="1" applyProtection="1">
      <alignment horizontal="center" vertical="center" wrapText="1"/>
    </xf>
    <xf numFmtId="0" fontId="28" fillId="6" borderId="0" xfId="2" applyFont="1" applyFill="1" applyBorder="1" applyAlignment="1" applyProtection="1">
      <alignment horizontal="center" vertical="center" wrapText="1"/>
    </xf>
    <xf numFmtId="0" fontId="28" fillId="5" borderId="5" xfId="2" applyFont="1" applyFill="1" applyBorder="1" applyAlignment="1" applyProtection="1">
      <alignment horizontal="center" vertical="center" wrapText="1"/>
    </xf>
    <xf numFmtId="0" fontId="16" fillId="5" borderId="16" xfId="2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29" fillId="5" borderId="6" xfId="2" applyFont="1" applyFill="1" applyBorder="1" applyAlignment="1">
      <alignment horizontal="center" vertical="center" wrapText="1"/>
    </xf>
    <xf numFmtId="0" fontId="29" fillId="5" borderId="38" xfId="2" applyFont="1" applyFill="1" applyBorder="1" applyAlignment="1">
      <alignment horizontal="center" vertical="center" wrapText="1"/>
    </xf>
    <xf numFmtId="0" fontId="29" fillId="5" borderId="28" xfId="2" applyFont="1" applyFill="1" applyBorder="1" applyAlignment="1">
      <alignment horizontal="center" vertical="center" wrapText="1"/>
    </xf>
    <xf numFmtId="0" fontId="29" fillId="5" borderId="39" xfId="2" applyFont="1" applyFill="1" applyBorder="1" applyAlignment="1">
      <alignment horizontal="center" vertical="center" wrapText="1"/>
    </xf>
    <xf numFmtId="0" fontId="29" fillId="5" borderId="14" xfId="2" applyFont="1" applyFill="1" applyBorder="1" applyAlignment="1">
      <alignment horizontal="center" vertical="center" wrapText="1"/>
    </xf>
    <xf numFmtId="0" fontId="29" fillId="5" borderId="11" xfId="2" applyFont="1" applyFill="1" applyBorder="1" applyAlignment="1">
      <alignment horizontal="center" vertical="center" wrapText="1"/>
    </xf>
    <xf numFmtId="0" fontId="29" fillId="5" borderId="15" xfId="2" applyFont="1" applyFill="1" applyBorder="1" applyAlignment="1">
      <alignment horizontal="center" vertical="center" wrapText="1"/>
    </xf>
    <xf numFmtId="0" fontId="16" fillId="5" borderId="6" xfId="2" applyFont="1" applyFill="1" applyBorder="1" applyAlignment="1">
      <alignment horizontal="center" vertical="center" wrapText="1"/>
    </xf>
    <xf numFmtId="0" fontId="16" fillId="5" borderId="30" xfId="2" applyFont="1" applyFill="1" applyBorder="1" applyAlignment="1">
      <alignment horizontal="center" vertical="center" wrapText="1"/>
    </xf>
    <xf numFmtId="0" fontId="16" fillId="5" borderId="4" xfId="2" applyFont="1" applyFill="1" applyBorder="1" applyAlignment="1">
      <alignment horizontal="center" vertical="center" wrapText="1"/>
    </xf>
    <xf numFmtId="0" fontId="16" fillId="5" borderId="5" xfId="2" applyFont="1" applyFill="1" applyBorder="1" applyAlignment="1">
      <alignment horizontal="center" vertical="center" wrapText="1"/>
    </xf>
    <xf numFmtId="0" fontId="16" fillId="5" borderId="20" xfId="2" applyFont="1" applyFill="1" applyBorder="1" applyAlignment="1">
      <alignment horizontal="center" vertical="center" wrapText="1"/>
    </xf>
    <xf numFmtId="0" fontId="16" fillId="5" borderId="85" xfId="2" applyFont="1" applyFill="1" applyBorder="1" applyAlignment="1">
      <alignment horizontal="center" vertical="center" wrapText="1"/>
    </xf>
    <xf numFmtId="0" fontId="39" fillId="0" borderId="2" xfId="3" applyFont="1" applyFill="1" applyBorder="1" applyAlignment="1">
      <alignment horizontal="center" vertical="center" wrapText="1"/>
    </xf>
    <xf numFmtId="0" fontId="12" fillId="3" borderId="34" xfId="2" applyFont="1" applyFill="1" applyBorder="1" applyAlignment="1">
      <alignment horizontal="center" vertical="center" wrapText="1"/>
    </xf>
    <xf numFmtId="0" fontId="28" fillId="5" borderId="4" xfId="2" applyFont="1" applyFill="1" applyBorder="1" applyAlignment="1" applyProtection="1">
      <alignment horizontal="center" vertical="center" wrapText="1"/>
    </xf>
    <xf numFmtId="0" fontId="28" fillId="5" borderId="7" xfId="2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top" wrapText="1"/>
    </xf>
    <xf numFmtId="0" fontId="38" fillId="0" borderId="17" xfId="0" applyFont="1" applyFill="1" applyBorder="1" applyAlignment="1">
      <alignment horizontal="center" vertical="top" wrapText="1"/>
    </xf>
    <xf numFmtId="0" fontId="38" fillId="0" borderId="66" xfId="0" applyFont="1" applyFill="1" applyBorder="1" applyAlignment="1">
      <alignment horizontal="center" vertical="top" wrapText="1"/>
    </xf>
    <xf numFmtId="0" fontId="20" fillId="0" borderId="2" xfId="3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8" fillId="0" borderId="66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60" xfId="0" applyFont="1" applyFill="1" applyBorder="1" applyAlignment="1">
      <alignment horizontal="left" vertical="center" wrapText="1"/>
    </xf>
    <xf numFmtId="0" fontId="33" fillId="0" borderId="37" xfId="0" applyFont="1" applyFill="1" applyBorder="1" applyAlignment="1">
      <alignment horizontal="left" vertical="center" wrapText="1"/>
    </xf>
    <xf numFmtId="0" fontId="33" fillId="0" borderId="84" xfId="0" applyFont="1" applyFill="1" applyBorder="1" applyAlignment="1">
      <alignment horizontal="left" vertical="center" wrapText="1"/>
    </xf>
    <xf numFmtId="0" fontId="28" fillId="5" borderId="20" xfId="2" applyFont="1" applyFill="1" applyBorder="1" applyAlignment="1" applyProtection="1">
      <alignment horizontal="center" vertical="center" wrapText="1"/>
    </xf>
    <xf numFmtId="0" fontId="28" fillId="5" borderId="23" xfId="2" applyFont="1" applyFill="1" applyBorder="1" applyAlignment="1" applyProtection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28" fillId="5" borderId="2" xfId="2" applyFont="1" applyFill="1" applyBorder="1" applyAlignment="1" applyProtection="1">
      <alignment horizontal="center" vertical="center" wrapText="1"/>
    </xf>
    <xf numFmtId="0" fontId="28" fillId="5" borderId="16" xfId="2" applyFont="1" applyFill="1" applyBorder="1" applyAlignment="1" applyProtection="1">
      <alignment horizontal="center" vertical="center" wrapText="1"/>
    </xf>
    <xf numFmtId="0" fontId="28" fillId="5" borderId="78" xfId="2" applyFont="1" applyFill="1" applyBorder="1" applyAlignment="1" applyProtection="1">
      <alignment horizontal="center" vertical="center" wrapText="1"/>
    </xf>
    <xf numFmtId="0" fontId="16" fillId="0" borderId="24" xfId="4" applyFont="1" applyFill="1" applyBorder="1" applyAlignment="1" applyProtection="1">
      <alignment horizontal="center" vertical="center" wrapText="1"/>
      <protection locked="0"/>
    </xf>
    <xf numFmtId="0" fontId="16" fillId="0" borderId="25" xfId="4" applyFont="1" applyFill="1" applyBorder="1" applyAlignment="1" applyProtection="1">
      <alignment horizontal="center" vertical="center" wrapText="1"/>
      <protection locked="0"/>
    </xf>
    <xf numFmtId="0" fontId="17" fillId="0" borderId="7" xfId="4" applyFont="1" applyFill="1" applyBorder="1" applyAlignment="1" applyProtection="1">
      <alignment horizontal="center" vertical="center" wrapText="1"/>
      <protection locked="0"/>
    </xf>
    <xf numFmtId="0" fontId="17" fillId="0" borderId="8" xfId="4" applyFont="1" applyFill="1" applyBorder="1" applyAlignment="1" applyProtection="1">
      <alignment horizontal="center" vertical="center" wrapText="1"/>
      <protection locked="0"/>
    </xf>
    <xf numFmtId="0" fontId="17" fillId="0" borderId="23" xfId="4" applyFont="1" applyFill="1" applyBorder="1" applyAlignment="1" applyProtection="1">
      <alignment horizontal="center" vertical="center" wrapText="1"/>
      <protection locked="0"/>
    </xf>
    <xf numFmtId="0" fontId="17" fillId="0" borderId="22" xfId="4" applyFont="1" applyFill="1" applyBorder="1" applyAlignment="1" applyProtection="1">
      <alignment horizontal="center" vertical="center" wrapText="1"/>
      <protection locked="0"/>
    </xf>
    <xf numFmtId="0" fontId="24" fillId="0" borderId="79" xfId="2" applyFont="1" applyBorder="1" applyAlignment="1" applyProtection="1">
      <alignment horizontal="center" vertical="center" wrapText="1"/>
      <protection locked="0"/>
    </xf>
    <xf numFmtId="0" fontId="24" fillId="0" borderId="81" xfId="2" applyFont="1" applyBorder="1" applyAlignment="1" applyProtection="1">
      <alignment horizontal="center" vertical="center" wrapText="1"/>
      <protection locked="0"/>
    </xf>
    <xf numFmtId="0" fontId="16" fillId="0" borderId="24" xfId="5" applyFont="1" applyFill="1" applyBorder="1" applyAlignment="1" applyProtection="1">
      <alignment horizontal="center" vertical="center" wrapText="1"/>
      <protection locked="0"/>
    </xf>
    <xf numFmtId="0" fontId="17" fillId="0" borderId="79" xfId="2" applyFont="1" applyFill="1" applyBorder="1" applyAlignment="1" applyProtection="1">
      <alignment horizontal="left" vertical="center" wrapText="1"/>
      <protection locked="0"/>
    </xf>
    <xf numFmtId="0" fontId="17" fillId="0" borderId="37" xfId="5" applyFont="1" applyFill="1" applyBorder="1" applyAlignment="1" applyProtection="1">
      <alignment horizontal="center" vertical="center" wrapText="1"/>
      <protection locked="0"/>
    </xf>
    <xf numFmtId="0" fontId="17" fillId="0" borderId="7" xfId="3" applyFont="1" applyFill="1" applyBorder="1" applyAlignment="1" applyProtection="1">
      <alignment horizontal="center" vertical="center" wrapText="1"/>
      <protection locked="0"/>
    </xf>
    <xf numFmtId="0" fontId="17" fillId="0" borderId="23" xfId="3" applyFont="1" applyFill="1" applyBorder="1" applyAlignment="1" applyProtection="1">
      <alignment horizontal="center" vertical="center" wrapText="1"/>
      <protection locked="0"/>
    </xf>
    <xf numFmtId="0" fontId="24" fillId="0" borderId="79" xfId="2" applyFont="1" applyFill="1" applyBorder="1" applyAlignment="1">
      <alignment horizontal="center" vertical="center" wrapText="1"/>
    </xf>
    <xf numFmtId="3" fontId="24" fillId="0" borderId="79" xfId="2" applyNumberFormat="1" applyFont="1" applyBorder="1" applyAlignment="1" applyProtection="1">
      <alignment horizontal="center" vertical="center" wrapText="1"/>
      <protection locked="0"/>
    </xf>
    <xf numFmtId="0" fontId="24" fillId="0" borderId="79" xfId="3" applyFont="1" applyFill="1" applyBorder="1" applyAlignment="1">
      <alignment horizontal="center" vertical="center" wrapText="1"/>
    </xf>
    <xf numFmtId="0" fontId="21" fillId="5" borderId="4" xfId="2" applyFont="1" applyFill="1" applyBorder="1" applyAlignment="1" applyProtection="1">
      <alignment horizontal="center" vertical="center" wrapText="1"/>
    </xf>
    <xf numFmtId="0" fontId="21" fillId="5" borderId="20" xfId="2" applyFont="1" applyFill="1" applyBorder="1" applyAlignment="1" applyProtection="1">
      <alignment horizontal="center" vertical="center" wrapText="1"/>
    </xf>
    <xf numFmtId="0" fontId="21" fillId="5" borderId="37" xfId="2" applyFont="1" applyFill="1" applyBorder="1" applyAlignment="1" applyProtection="1">
      <alignment horizontal="center" vertical="center" wrapText="1"/>
    </xf>
    <xf numFmtId="0" fontId="21" fillId="5" borderId="78" xfId="2" applyFont="1" applyFill="1" applyBorder="1" applyAlignment="1" applyProtection="1">
      <alignment horizontal="center" vertical="center" wrapText="1"/>
    </xf>
    <xf numFmtId="0" fontId="21" fillId="5" borderId="16" xfId="2" applyFont="1" applyFill="1" applyBorder="1" applyAlignment="1" applyProtection="1">
      <alignment horizontal="center" vertical="center" wrapText="1"/>
    </xf>
    <xf numFmtId="0" fontId="21" fillId="5" borderId="77" xfId="2" applyFont="1" applyFill="1" applyBorder="1" applyAlignment="1" applyProtection="1">
      <alignment horizontal="center" vertical="center" wrapText="1"/>
    </xf>
    <xf numFmtId="0" fontId="21" fillId="5" borderId="79" xfId="2" applyFont="1" applyFill="1" applyBorder="1" applyAlignment="1" applyProtection="1">
      <alignment horizontal="center" vertical="center" wrapText="1"/>
    </xf>
    <xf numFmtId="0" fontId="16" fillId="0" borderId="24" xfId="3" applyFont="1" applyFill="1" applyBorder="1" applyAlignment="1" applyProtection="1">
      <alignment horizontal="center" vertical="center" wrapText="1"/>
      <protection locked="0"/>
    </xf>
    <xf numFmtId="0" fontId="35" fillId="0" borderId="71" xfId="5" applyFont="1" applyFill="1" applyBorder="1" applyAlignment="1">
      <alignment horizontal="left" vertical="center" wrapText="1" indent="1"/>
    </xf>
    <xf numFmtId="0" fontId="35" fillId="0" borderId="50" xfId="5" applyFont="1" applyFill="1" applyBorder="1" applyAlignment="1">
      <alignment horizontal="left" vertical="center" wrapText="1" indent="1"/>
    </xf>
    <xf numFmtId="0" fontId="34" fillId="0" borderId="43" xfId="5" applyFont="1" applyBorder="1" applyAlignment="1">
      <alignment horizontal="center" vertical="center" wrapText="1"/>
    </xf>
    <xf numFmtId="0" fontId="34" fillId="0" borderId="52" xfId="5" applyFont="1" applyBorder="1" applyAlignment="1">
      <alignment horizontal="center" vertical="center" wrapText="1"/>
    </xf>
    <xf numFmtId="0" fontId="34" fillId="0" borderId="65" xfId="5" applyFont="1" applyBorder="1" applyAlignment="1">
      <alignment horizontal="center" vertical="center" wrapText="1"/>
    </xf>
    <xf numFmtId="0" fontId="34" fillId="0" borderId="76" xfId="5" applyFont="1" applyBorder="1" applyAlignment="1">
      <alignment horizontal="center" vertical="center" wrapText="1"/>
    </xf>
    <xf numFmtId="0" fontId="21" fillId="5" borderId="24" xfId="2" applyFont="1" applyFill="1" applyBorder="1" applyAlignment="1" applyProtection="1">
      <alignment horizontal="center" vertical="center" wrapText="1"/>
    </xf>
    <xf numFmtId="0" fontId="35" fillId="0" borderId="48" xfId="5" applyFont="1" applyFill="1" applyBorder="1" applyAlignment="1">
      <alignment horizontal="left" vertical="center" wrapText="1" indent="1"/>
    </xf>
    <xf numFmtId="0" fontId="34" fillId="0" borderId="42" xfId="5" applyFont="1" applyBorder="1" applyAlignment="1">
      <alignment horizontal="center" vertical="center" wrapText="1"/>
    </xf>
    <xf numFmtId="0" fontId="34" fillId="0" borderId="55" xfId="5" applyFont="1" applyBorder="1" applyAlignment="1">
      <alignment horizontal="center" vertical="center" wrapText="1"/>
    </xf>
    <xf numFmtId="0" fontId="34" fillId="0" borderId="64" xfId="5" applyFont="1" applyBorder="1" applyAlignment="1">
      <alignment horizontal="center" vertical="center" wrapText="1"/>
    </xf>
    <xf numFmtId="0" fontId="34" fillId="0" borderId="67" xfId="5" applyFont="1" applyBorder="1" applyAlignment="1">
      <alignment horizontal="center" vertical="center" wrapText="1"/>
    </xf>
    <xf numFmtId="0" fontId="24" fillId="0" borderId="72" xfId="5" applyFont="1" applyFill="1" applyBorder="1" applyAlignment="1">
      <alignment horizontal="left" indent="1"/>
    </xf>
    <xf numFmtId="0" fontId="24" fillId="0" borderId="73" xfId="5" applyFont="1" applyBorder="1"/>
    <xf numFmtId="0" fontId="16" fillId="2" borderId="74" xfId="5" applyFont="1" applyFill="1" applyBorder="1" applyAlignment="1">
      <alignment horizontal="left" vertical="center" wrapText="1" indent="1"/>
    </xf>
    <xf numFmtId="0" fontId="16" fillId="2" borderId="75" xfId="5" applyFont="1" applyFill="1" applyBorder="1" applyAlignment="1">
      <alignment horizontal="left" vertical="center" wrapText="1" indent="1"/>
    </xf>
    <xf numFmtId="0" fontId="17" fillId="0" borderId="43" xfId="5" applyFont="1" applyBorder="1" applyAlignment="1">
      <alignment horizontal="center" vertical="center" wrapText="1"/>
    </xf>
    <xf numFmtId="0" fontId="17" fillId="0" borderId="42" xfId="5" applyFont="1" applyBorder="1" applyAlignment="1">
      <alignment horizontal="center" vertical="center" wrapText="1"/>
    </xf>
    <xf numFmtId="0" fontId="35" fillId="0" borderId="71" xfId="5" applyFont="1" applyBorder="1" applyAlignment="1">
      <alignment horizontal="left" vertical="center" wrapText="1" indent="1"/>
    </xf>
    <xf numFmtId="0" fontId="24" fillId="0" borderId="48" xfId="5" applyFont="1" applyBorder="1" applyAlignment="1">
      <alignment horizontal="left" indent="1"/>
    </xf>
    <xf numFmtId="0" fontId="24" fillId="0" borderId="72" xfId="5" applyFont="1" applyBorder="1" applyAlignment="1">
      <alignment horizontal="left" indent="1"/>
    </xf>
    <xf numFmtId="0" fontId="17" fillId="0" borderId="42" xfId="5" applyFont="1" applyBorder="1"/>
    <xf numFmtId="0" fontId="17" fillId="0" borderId="73" xfId="5" applyFont="1" applyBorder="1"/>
    <xf numFmtId="0" fontId="17" fillId="0" borderId="43" xfId="5" applyFont="1" applyBorder="1" applyAlignment="1">
      <alignment horizontal="left" vertical="center" wrapText="1" indent="1"/>
    </xf>
    <xf numFmtId="0" fontId="17" fillId="0" borderId="73" xfId="5" applyFont="1" applyBorder="1" applyAlignment="1">
      <alignment horizontal="left" vertical="center" wrapText="1" indent="1"/>
    </xf>
    <xf numFmtId="169" fontId="17" fillId="0" borderId="19" xfId="4" applyNumberFormat="1" applyFont="1" applyFill="1" applyBorder="1" applyAlignment="1">
      <alignment horizontal="left" vertical="center" wrapText="1" indent="1"/>
    </xf>
    <xf numFmtId="169" fontId="17" fillId="0" borderId="27" xfId="4" applyNumberFormat="1" applyFont="1" applyFill="1" applyBorder="1" applyAlignment="1">
      <alignment horizontal="left" vertical="center" wrapText="1" indent="1"/>
    </xf>
    <xf numFmtId="0" fontId="35" fillId="0" borderId="72" xfId="5" applyFont="1" applyFill="1" applyBorder="1" applyAlignment="1">
      <alignment horizontal="left" vertical="center" wrapText="1" indent="1"/>
    </xf>
    <xf numFmtId="0" fontId="17" fillId="0" borderId="64" xfId="5" applyFont="1" applyBorder="1" applyAlignment="1">
      <alignment horizontal="center" vertical="center" wrapText="1"/>
    </xf>
    <xf numFmtId="0" fontId="17" fillId="0" borderId="68" xfId="5" applyFont="1" applyBorder="1" applyAlignment="1">
      <alignment horizontal="center" vertical="center" wrapText="1"/>
    </xf>
    <xf numFmtId="0" fontId="34" fillId="0" borderId="69" xfId="5" applyFont="1" applyBorder="1" applyAlignment="1">
      <alignment horizontal="center" vertical="center" wrapText="1"/>
    </xf>
    <xf numFmtId="0" fontId="35" fillId="0" borderId="48" xfId="5" applyFont="1" applyBorder="1" applyAlignment="1">
      <alignment horizontal="left" vertical="center" wrapText="1" indent="1"/>
    </xf>
    <xf numFmtId="0" fontId="17" fillId="0" borderId="67" xfId="5" applyFont="1" applyBorder="1" applyAlignment="1">
      <alignment horizontal="center" vertical="center" wrapText="1"/>
    </xf>
    <xf numFmtId="0" fontId="17" fillId="0" borderId="65" xfId="5" applyFont="1" applyBorder="1" applyAlignment="1">
      <alignment horizontal="center" vertical="center" wrapText="1"/>
    </xf>
    <xf numFmtId="0" fontId="17" fillId="0" borderId="55" xfId="5" applyFont="1" applyBorder="1" applyAlignment="1">
      <alignment horizontal="center" vertical="center" wrapText="1"/>
    </xf>
    <xf numFmtId="0" fontId="35" fillId="0" borderId="72" xfId="5" applyFont="1" applyBorder="1" applyAlignment="1">
      <alignment horizontal="left" vertical="center" wrapText="1" indent="1"/>
    </xf>
    <xf numFmtId="0" fontId="17" fillId="0" borderId="73" xfId="5" applyFont="1" applyBorder="1" applyAlignment="1">
      <alignment horizontal="center" vertical="center" wrapText="1"/>
    </xf>
    <xf numFmtId="0" fontId="17" fillId="0" borderId="69" xfId="5" applyFont="1" applyBorder="1" applyAlignment="1">
      <alignment horizontal="center" vertical="center" wrapText="1"/>
    </xf>
    <xf numFmtId="0" fontId="16" fillId="0" borderId="18" xfId="5" applyFont="1" applyFill="1" applyBorder="1" applyAlignment="1" applyProtection="1">
      <alignment horizontal="left" vertical="center" wrapText="1" indent="1"/>
      <protection locked="0"/>
    </xf>
    <xf numFmtId="0" fontId="16" fillId="0" borderId="17" xfId="5" applyFont="1" applyFill="1" applyBorder="1" applyAlignment="1" applyProtection="1">
      <alignment horizontal="left" vertical="center" wrapText="1" indent="1"/>
      <protection locked="0"/>
    </xf>
    <xf numFmtId="0" fontId="16" fillId="0" borderId="66" xfId="5" applyFont="1" applyFill="1" applyBorder="1" applyAlignment="1" applyProtection="1">
      <alignment horizontal="left" vertical="center" wrapText="1" indent="1"/>
      <protection locked="0"/>
    </xf>
    <xf numFmtId="0" fontId="17" fillId="0" borderId="64" xfId="4" applyFont="1" applyFill="1" applyBorder="1" applyAlignment="1" applyProtection="1">
      <alignment horizontal="center" vertical="center" wrapText="1"/>
      <protection locked="0"/>
    </xf>
    <xf numFmtId="0" fontId="17" fillId="0" borderId="67" xfId="4" applyFont="1" applyFill="1" applyBorder="1" applyAlignment="1" applyProtection="1">
      <alignment horizontal="center" vertical="center" wrapText="1"/>
      <protection locked="0"/>
    </xf>
    <xf numFmtId="0" fontId="17" fillId="0" borderId="68" xfId="4" applyFont="1" applyFill="1" applyBorder="1" applyAlignment="1" applyProtection="1">
      <alignment horizontal="center" vertical="center" wrapText="1"/>
      <protection locked="0"/>
    </xf>
    <xf numFmtId="0" fontId="16" fillId="0" borderId="70" xfId="5" applyFont="1" applyFill="1" applyBorder="1" applyAlignment="1" applyProtection="1">
      <alignment horizontal="left" vertical="center" wrapText="1" indent="1"/>
      <protection locked="0"/>
    </xf>
    <xf numFmtId="0" fontId="16" fillId="0" borderId="48" xfId="5" applyFont="1" applyFill="1" applyBorder="1" applyAlignment="1" applyProtection="1">
      <alignment horizontal="left" vertical="center" wrapText="1" indent="1"/>
      <protection locked="0"/>
    </xf>
    <xf numFmtId="0" fontId="17" fillId="0" borderId="65" xfId="4" applyFont="1" applyFill="1" applyBorder="1" applyAlignment="1" applyProtection="1">
      <alignment horizontal="center" vertical="center" wrapText="1"/>
      <protection locked="0"/>
    </xf>
    <xf numFmtId="0" fontId="17" fillId="0" borderId="55" xfId="4" applyFont="1" applyFill="1" applyBorder="1" applyAlignment="1" applyProtection="1">
      <alignment horizontal="center" vertical="center" wrapText="1"/>
      <protection locked="0"/>
    </xf>
    <xf numFmtId="0" fontId="18" fillId="5" borderId="2" xfId="2" applyFont="1" applyFill="1" applyBorder="1" applyAlignment="1" applyProtection="1">
      <alignment horizontal="center" vertical="center" wrapText="1"/>
    </xf>
    <xf numFmtId="0" fontId="18" fillId="5" borderId="23" xfId="2" applyFont="1" applyFill="1" applyBorder="1" applyAlignment="1" applyProtection="1">
      <alignment horizontal="center" vertical="center" wrapText="1"/>
    </xf>
    <xf numFmtId="0" fontId="18" fillId="5" borderId="7" xfId="2" applyFont="1" applyFill="1" applyBorder="1" applyAlignment="1" applyProtection="1">
      <alignment horizontal="center" vertical="center" wrapText="1"/>
    </xf>
    <xf numFmtId="0" fontId="16" fillId="0" borderId="6" xfId="3" applyFont="1" applyFill="1" applyBorder="1" applyAlignment="1" applyProtection="1">
      <alignment horizontal="center" vertical="center" wrapText="1"/>
      <protection locked="0"/>
    </xf>
    <xf numFmtId="0" fontId="16" fillId="0" borderId="30" xfId="3" applyFont="1" applyFill="1" applyBorder="1" applyAlignment="1" applyProtection="1">
      <alignment horizontal="center" vertical="center" wrapText="1"/>
      <protection locked="0"/>
    </xf>
    <xf numFmtId="0" fontId="16" fillId="0" borderId="3" xfId="5" applyFont="1" applyFill="1" applyBorder="1" applyAlignment="1" applyProtection="1">
      <alignment horizontal="center" vertical="center" wrapText="1"/>
      <protection locked="0"/>
    </xf>
    <xf numFmtId="0" fontId="16" fillId="0" borderId="30" xfId="5" applyFont="1" applyFill="1" applyBorder="1" applyAlignment="1" applyProtection="1">
      <alignment horizontal="center" vertical="center" wrapText="1"/>
      <protection locked="0"/>
    </xf>
    <xf numFmtId="0" fontId="16" fillId="0" borderId="10" xfId="5" applyFont="1" applyFill="1" applyBorder="1" applyAlignment="1" applyProtection="1">
      <alignment horizontal="center" vertical="center" wrapText="1"/>
      <protection locked="0"/>
    </xf>
    <xf numFmtId="0" fontId="16" fillId="0" borderId="96" xfId="5" applyFont="1" applyBorder="1" applyAlignment="1">
      <alignment horizontal="center" vertical="center" wrapText="1"/>
    </xf>
    <xf numFmtId="0" fontId="16" fillId="0" borderId="32" xfId="5" applyFont="1" applyBorder="1" applyAlignment="1">
      <alignment horizontal="center" vertical="center" wrapText="1"/>
    </xf>
    <xf numFmtId="0" fontId="16" fillId="0" borderId="40" xfId="5" applyFont="1" applyBorder="1" applyAlignment="1">
      <alignment horizontal="center" vertical="center" wrapText="1"/>
    </xf>
    <xf numFmtId="0" fontId="16" fillId="0" borderId="0" xfId="5" applyFont="1" applyBorder="1" applyAlignment="1">
      <alignment horizontal="center" vertical="center" wrapText="1"/>
    </xf>
    <xf numFmtId="0" fontId="16" fillId="0" borderId="34" xfId="5" applyFont="1" applyBorder="1" applyAlignment="1">
      <alignment horizontal="center" vertical="center" wrapText="1"/>
    </xf>
    <xf numFmtId="0" fontId="21" fillId="8" borderId="56" xfId="5" applyFont="1" applyFill="1" applyBorder="1" applyAlignment="1">
      <alignment horizontal="center" vertical="center" wrapText="1"/>
    </xf>
    <xf numFmtId="0" fontId="21" fillId="8" borderId="57" xfId="5" applyFont="1" applyFill="1" applyBorder="1" applyAlignment="1">
      <alignment horizontal="center" vertical="center" wrapText="1"/>
    </xf>
    <xf numFmtId="0" fontId="16" fillId="0" borderId="45" xfId="5" applyFont="1" applyBorder="1" applyAlignment="1">
      <alignment horizontal="center" vertical="center" wrapText="1"/>
    </xf>
    <xf numFmtId="0" fontId="17" fillId="0" borderId="48" xfId="5" applyFont="1" applyBorder="1" applyAlignment="1">
      <alignment vertical="center"/>
    </xf>
    <xf numFmtId="0" fontId="17" fillId="0" borderId="50" xfId="5" applyFont="1" applyBorder="1" applyAlignment="1">
      <alignment vertical="center"/>
    </xf>
    <xf numFmtId="0" fontId="17" fillId="0" borderId="47" xfId="5" applyFont="1" applyBorder="1" applyAlignment="1">
      <alignment horizontal="center" vertical="center" wrapText="1"/>
    </xf>
    <xf numFmtId="0" fontId="17" fillId="0" borderId="52" xfId="5" applyFont="1" applyBorder="1" applyAlignment="1">
      <alignment horizontal="center" vertical="center" wrapText="1"/>
    </xf>
    <xf numFmtId="9" fontId="17" fillId="0" borderId="47" xfId="5" applyNumberFormat="1" applyFont="1" applyBorder="1" applyAlignment="1">
      <alignment horizontal="center" vertical="center" wrapText="1"/>
    </xf>
    <xf numFmtId="0" fontId="17" fillId="0" borderId="42" xfId="5" applyFont="1" applyBorder="1" applyAlignment="1">
      <alignment vertical="center"/>
    </xf>
    <xf numFmtId="0" fontId="17" fillId="0" borderId="52" xfId="5" applyFont="1" applyBorder="1" applyAlignment="1">
      <alignment vertical="center"/>
    </xf>
    <xf numFmtId="0" fontId="17" fillId="0" borderId="58" xfId="5" applyFont="1" applyBorder="1" applyAlignment="1">
      <alignment horizontal="center" vertical="center" wrapText="1"/>
    </xf>
    <xf numFmtId="0" fontId="17" fillId="0" borderId="44" xfId="5" applyFont="1" applyBorder="1" applyAlignment="1">
      <alignment vertical="center"/>
    </xf>
    <xf numFmtId="0" fontId="17" fillId="0" borderId="59" xfId="5" applyFont="1" applyBorder="1" applyAlignment="1">
      <alignment vertical="center"/>
    </xf>
    <xf numFmtId="0" fontId="16" fillId="0" borderId="4" xfId="5" applyFont="1" applyBorder="1" applyAlignment="1">
      <alignment horizontal="center" vertical="center" wrapText="1"/>
    </xf>
    <xf numFmtId="0" fontId="17" fillId="0" borderId="7" xfId="5" applyFont="1" applyBorder="1" applyAlignment="1">
      <alignment vertical="center"/>
    </xf>
    <xf numFmtId="0" fontId="17" fillId="0" borderId="8" xfId="5" applyFont="1" applyBorder="1" applyAlignment="1">
      <alignment vertical="center"/>
    </xf>
    <xf numFmtId="0" fontId="17" fillId="0" borderId="5" xfId="5" applyFont="1" applyBorder="1" applyAlignment="1">
      <alignment horizontal="center" vertical="center" wrapText="1"/>
    </xf>
    <xf numFmtId="0" fontId="17" fillId="0" borderId="2" xfId="5" applyFont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9" fontId="17" fillId="0" borderId="5" xfId="5" applyNumberFormat="1" applyFont="1" applyBorder="1" applyAlignment="1">
      <alignment horizontal="center" vertical="center" wrapText="1"/>
    </xf>
    <xf numFmtId="0" fontId="17" fillId="0" borderId="2" xfId="5" applyFont="1" applyBorder="1" applyAlignment="1">
      <alignment vertical="center"/>
    </xf>
    <xf numFmtId="0" fontId="17" fillId="0" borderId="9" xfId="5" applyFont="1" applyBorder="1" applyAlignment="1">
      <alignment vertical="center"/>
    </xf>
    <xf numFmtId="0" fontId="17" fillId="0" borderId="18" xfId="5" applyFont="1" applyBorder="1" applyAlignment="1">
      <alignment vertical="center"/>
    </xf>
    <xf numFmtId="0" fontId="17" fillId="0" borderId="3" xfId="5" applyFont="1" applyBorder="1" applyAlignment="1">
      <alignment horizontal="center" vertical="center" wrapText="1"/>
    </xf>
    <xf numFmtId="0" fontId="17" fillId="0" borderId="3" xfId="5" applyFont="1" applyBorder="1" applyAlignment="1">
      <alignment vertical="center"/>
    </xf>
    <xf numFmtId="0" fontId="21" fillId="8" borderId="47" xfId="5" applyFont="1" applyFill="1" applyBorder="1" applyAlignment="1">
      <alignment horizontal="center" vertical="center" wrapText="1"/>
    </xf>
    <xf numFmtId="0" fontId="15" fillId="5" borderId="52" xfId="5" applyFont="1" applyFill="1" applyBorder="1" applyAlignment="1">
      <alignment vertical="center"/>
    </xf>
    <xf numFmtId="0" fontId="16" fillId="0" borderId="48" xfId="5" applyFont="1" applyBorder="1" applyAlignment="1">
      <alignment horizontal="center" vertical="center" wrapText="1"/>
    </xf>
    <xf numFmtId="9" fontId="17" fillId="0" borderId="42" xfId="5" applyNumberFormat="1" applyFont="1" applyBorder="1" applyAlignment="1">
      <alignment horizontal="center" vertical="center" wrapText="1"/>
    </xf>
    <xf numFmtId="0" fontId="17" fillId="0" borderId="44" xfId="5" applyFont="1" applyBorder="1" applyAlignment="1">
      <alignment horizontal="center" vertical="center" wrapText="1"/>
    </xf>
    <xf numFmtId="0" fontId="21" fillId="8" borderId="45" xfId="5" applyFont="1" applyFill="1" applyBorder="1" applyAlignment="1">
      <alignment horizontal="center" vertical="center" wrapText="1"/>
    </xf>
    <xf numFmtId="0" fontId="15" fillId="5" borderId="50" xfId="5" applyFont="1" applyFill="1" applyBorder="1" applyAlignment="1">
      <alignment vertical="center"/>
    </xf>
    <xf numFmtId="0" fontId="21" fillId="8" borderId="90" xfId="5" applyFont="1" applyFill="1" applyBorder="1" applyAlignment="1">
      <alignment horizontal="center" vertical="center" wrapText="1"/>
    </xf>
    <xf numFmtId="0" fontId="15" fillId="5" borderId="57" xfId="5" applyFont="1" applyFill="1" applyBorder="1" applyAlignment="1">
      <alignment vertical="center"/>
    </xf>
    <xf numFmtId="0" fontId="15" fillId="5" borderId="91" xfId="5" applyFont="1" applyFill="1" applyBorder="1" applyAlignment="1">
      <alignment vertical="center"/>
    </xf>
    <xf numFmtId="0" fontId="16" fillId="0" borderId="2" xfId="5" applyFont="1" applyFill="1" applyBorder="1" applyAlignment="1" applyProtection="1">
      <alignment horizontal="center" vertical="center" wrapText="1"/>
      <protection locked="0"/>
    </xf>
    <xf numFmtId="0" fontId="17" fillId="0" borderId="2" xfId="5" applyFont="1" applyFill="1" applyBorder="1" applyAlignment="1" applyProtection="1">
      <alignment horizontal="center" vertical="center" wrapText="1"/>
      <protection locked="0"/>
    </xf>
    <xf numFmtId="0" fontId="17" fillId="0" borderId="2" xfId="4" applyFont="1" applyFill="1" applyBorder="1" applyAlignment="1" applyProtection="1">
      <alignment horizontal="center" vertical="center" wrapText="1"/>
      <protection locked="0"/>
    </xf>
    <xf numFmtId="4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5" applyFont="1" applyFill="1" applyBorder="1" applyAlignment="1" applyProtection="1">
      <alignment horizontal="center" vertical="center" wrapText="1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0" fontId="16" fillId="0" borderId="2" xfId="4" applyFont="1" applyFill="1" applyBorder="1" applyAlignment="1" applyProtection="1">
      <alignment horizontal="center" vertical="center" wrapText="1"/>
      <protection locked="0"/>
    </xf>
    <xf numFmtId="0" fontId="17" fillId="0" borderId="2" xfId="3" applyFont="1" applyFill="1" applyBorder="1" applyAlignment="1" applyProtection="1">
      <alignment horizontal="center" vertical="center" wrapText="1"/>
      <protection locked="0"/>
    </xf>
    <xf numFmtId="0" fontId="16" fillId="0" borderId="10" xfId="2" applyFont="1" applyFill="1" applyBorder="1" applyAlignment="1" applyProtection="1">
      <alignment horizontal="center" vertical="center" wrapText="1"/>
      <protection locked="0"/>
    </xf>
    <xf numFmtId="0" fontId="16" fillId="0" borderId="2" xfId="2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/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21" fillId="5" borderId="5" xfId="2" applyFont="1" applyFill="1" applyBorder="1" applyAlignment="1" applyProtection="1">
      <alignment horizontal="center" vertical="center" wrapText="1"/>
      <protection locked="0"/>
    </xf>
    <xf numFmtId="0" fontId="21" fillId="5" borderId="9" xfId="2" applyFont="1" applyFill="1" applyBorder="1" applyAlignment="1" applyProtection="1">
      <alignment horizontal="center" vertical="center" wrapText="1"/>
      <protection locked="0"/>
    </xf>
    <xf numFmtId="0" fontId="21" fillId="5" borderId="20" xfId="2" applyFont="1" applyFill="1" applyBorder="1" applyAlignment="1" applyProtection="1">
      <alignment horizontal="center" vertical="center" wrapText="1"/>
      <protection locked="0"/>
    </xf>
    <xf numFmtId="0" fontId="21" fillId="5" borderId="22" xfId="2" applyFont="1" applyFill="1" applyBorder="1" applyAlignment="1" applyProtection="1">
      <alignment horizontal="center" vertical="center" wrapText="1"/>
      <protection locked="0"/>
    </xf>
    <xf numFmtId="0" fontId="21" fillId="5" borderId="4" xfId="2" applyFont="1" applyFill="1" applyBorder="1" applyAlignment="1" applyProtection="1">
      <alignment horizontal="center" vertical="center" wrapText="1"/>
      <protection locked="0"/>
    </xf>
    <xf numFmtId="0" fontId="21" fillId="5" borderId="8" xfId="2" applyFont="1" applyFill="1" applyBorder="1" applyAlignment="1" applyProtection="1">
      <alignment horizontal="center" vertical="center" wrapText="1"/>
      <protection locked="0"/>
    </xf>
    <xf numFmtId="0" fontId="22" fillId="5" borderId="5" xfId="2" applyNumberFormat="1" applyFont="1" applyFill="1" applyBorder="1" applyAlignment="1" applyProtection="1">
      <alignment horizontal="center" vertical="center" wrapText="1"/>
      <protection locked="0"/>
    </xf>
    <xf numFmtId="0" fontId="21" fillId="5" borderId="3" xfId="2" applyFont="1" applyFill="1" applyBorder="1" applyAlignment="1" applyProtection="1">
      <alignment horizontal="center" vertical="center" wrapText="1"/>
    </xf>
    <xf numFmtId="0" fontId="21" fillId="5" borderId="10" xfId="2" applyFont="1" applyFill="1" applyBorder="1" applyAlignment="1" applyProtection="1">
      <alignment horizontal="center" vertical="center" wrapText="1"/>
    </xf>
    <xf numFmtId="0" fontId="15" fillId="0" borderId="30" xfId="2" applyFont="1" applyFill="1" applyBorder="1" applyAlignment="1" applyProtection="1">
      <alignment horizontal="center" vertical="center" wrapText="1"/>
    </xf>
    <xf numFmtId="0" fontId="15" fillId="2" borderId="2" xfId="2" applyFont="1" applyFill="1" applyBorder="1" applyAlignment="1" applyProtection="1">
      <alignment horizontal="left" vertical="center" wrapText="1"/>
    </xf>
    <xf numFmtId="0" fontId="15" fillId="2" borderId="2" xfId="2" applyFont="1" applyFill="1" applyBorder="1" applyAlignment="1" applyProtection="1">
      <alignment horizontal="center" vertical="center" wrapText="1"/>
    </xf>
    <xf numFmtId="0" fontId="15" fillId="0" borderId="2" xfId="2" applyFont="1" applyFill="1" applyBorder="1" applyAlignment="1" applyProtection="1">
      <alignment horizontal="left" vertical="center" wrapText="1"/>
    </xf>
    <xf numFmtId="0" fontId="15" fillId="0" borderId="2" xfId="2" applyFont="1" applyFill="1" applyBorder="1" applyAlignment="1" applyProtection="1">
      <alignment horizontal="center" vertical="center" wrapText="1"/>
    </xf>
    <xf numFmtId="0" fontId="15" fillId="2" borderId="30" xfId="2" applyFont="1" applyFill="1" applyBorder="1" applyAlignment="1" applyProtection="1">
      <alignment horizontal="center" vertical="center" wrapText="1"/>
    </xf>
    <xf numFmtId="4" fontId="17" fillId="0" borderId="2" xfId="38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2" applyFont="1" applyFill="1" applyBorder="1" applyAlignment="1" applyProtection="1">
      <alignment horizontal="center" vertical="center" wrapText="1"/>
    </xf>
    <xf numFmtId="9" fontId="15" fillId="0" borderId="2" xfId="2" applyNumberFormat="1" applyFont="1" applyFill="1" applyBorder="1" applyAlignment="1" applyProtection="1">
      <alignment horizontal="center" vertical="center" wrapText="1"/>
    </xf>
    <xf numFmtId="0" fontId="15" fillId="2" borderId="10" xfId="2" applyFont="1" applyFill="1" applyBorder="1" applyAlignment="1" applyProtection="1">
      <alignment horizontal="center" vertical="center" wrapText="1"/>
    </xf>
    <xf numFmtId="0" fontId="21" fillId="2" borderId="30" xfId="2" applyFont="1" applyFill="1" applyBorder="1" applyAlignment="1" applyProtection="1">
      <alignment horizontal="center" vertical="center" wrapText="1"/>
    </xf>
    <xf numFmtId="3" fontId="15" fillId="2" borderId="2" xfId="2" applyNumberFormat="1" applyFont="1" applyFill="1" applyBorder="1" applyAlignment="1" applyProtection="1">
      <alignment horizontal="center" vertical="center" wrapText="1"/>
    </xf>
    <xf numFmtId="0" fontId="21" fillId="2" borderId="3" xfId="2" applyFont="1" applyFill="1" applyBorder="1" applyAlignment="1" applyProtection="1">
      <alignment horizontal="center" vertical="center" wrapText="1"/>
    </xf>
    <xf numFmtId="0" fontId="21" fillId="2" borderId="2" xfId="2" applyFont="1" applyFill="1" applyBorder="1" applyAlignment="1" applyProtection="1">
      <alignment horizontal="center" vertical="center" wrapText="1"/>
    </xf>
    <xf numFmtId="9" fontId="15" fillId="2" borderId="2" xfId="2" applyNumberFormat="1" applyFont="1" applyFill="1" applyBorder="1" applyAlignment="1" applyProtection="1">
      <alignment horizontal="center" vertical="center" wrapText="1"/>
    </xf>
    <xf numFmtId="0" fontId="17" fillId="0" borderId="2" xfId="39" applyFont="1" applyFill="1" applyBorder="1" applyAlignment="1" applyProtection="1">
      <alignment vertical="center" wrapText="1"/>
      <protection locked="0"/>
    </xf>
    <xf numFmtId="0" fontId="17" fillId="0" borderId="2" xfId="38" applyNumberFormat="1" applyFont="1" applyFill="1" applyBorder="1" applyAlignment="1" applyProtection="1">
      <alignment horizontal="center" vertical="center" wrapText="1"/>
      <protection locked="0"/>
    </xf>
    <xf numFmtId="3" fontId="20" fillId="0" borderId="2" xfId="4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39" applyFont="1" applyFill="1" applyBorder="1" applyAlignment="1" applyProtection="1">
      <alignment horizontal="center" vertical="center" wrapText="1"/>
      <protection locked="0"/>
    </xf>
    <xf numFmtId="0" fontId="17" fillId="0" borderId="2" xfId="39" applyFont="1" applyFill="1" applyBorder="1" applyAlignment="1">
      <alignment horizontal="center" vertical="center" wrapText="1"/>
    </xf>
    <xf numFmtId="0" fontId="17" fillId="0" borderId="2" xfId="39" applyFont="1" applyFill="1" applyBorder="1" applyAlignment="1" applyProtection="1">
      <alignment horizontal="left" vertical="center" wrapText="1"/>
      <protection locked="0"/>
    </xf>
    <xf numFmtId="0" fontId="21" fillId="2" borderId="10" xfId="2" applyFont="1" applyFill="1" applyBorder="1" applyAlignment="1" applyProtection="1">
      <alignment horizontal="center" vertical="center" wrapText="1"/>
    </xf>
    <xf numFmtId="9" fontId="17" fillId="0" borderId="2" xfId="41" applyFont="1" applyFill="1" applyBorder="1" applyAlignment="1" applyProtection="1">
      <alignment horizontal="center" vertical="center" wrapText="1"/>
      <protection locked="0"/>
    </xf>
    <xf numFmtId="0" fontId="16" fillId="0" borderId="2" xfId="39" applyFont="1" applyFill="1" applyBorder="1" applyAlignment="1" applyProtection="1">
      <alignment horizontal="center" vertical="center" wrapText="1"/>
      <protection locked="0"/>
    </xf>
    <xf numFmtId="0" fontId="17" fillId="0" borderId="3" xfId="38" applyFont="1" applyFill="1" applyBorder="1" applyAlignment="1" applyProtection="1">
      <alignment horizontal="center" vertical="center" wrapText="1"/>
      <protection locked="0"/>
    </xf>
    <xf numFmtId="9" fontId="20" fillId="0" borderId="2" xfId="40" applyNumberFormat="1" applyFont="1" applyFill="1" applyBorder="1" applyAlignment="1" applyProtection="1">
      <alignment horizontal="center" vertical="center" wrapText="1"/>
      <protection locked="0"/>
    </xf>
    <xf numFmtId="0" fontId="17" fillId="0" borderId="30" xfId="38" applyFont="1" applyFill="1" applyBorder="1" applyAlignment="1" applyProtection="1">
      <alignment horizontal="center" vertical="center" wrapText="1"/>
      <protection locked="0"/>
    </xf>
    <xf numFmtId="0" fontId="21" fillId="0" borderId="37" xfId="38" applyFont="1" applyFill="1" applyBorder="1" applyAlignment="1" applyProtection="1">
      <alignment horizontal="center" vertical="center" wrapText="1"/>
      <protection locked="0"/>
    </xf>
    <xf numFmtId="0" fontId="17" fillId="0" borderId="10" xfId="38" applyFont="1" applyFill="1" applyBorder="1" applyAlignment="1" applyProtection="1">
      <alignment horizontal="center" vertical="center" wrapText="1"/>
      <protection locked="0"/>
    </xf>
  </cellXfs>
  <cellStyles count="42">
    <cellStyle name="Comma 2" xfId="22"/>
    <cellStyle name="Millares 2" xfId="19"/>
    <cellStyle name="Millares 2 2" xfId="31"/>
    <cellStyle name="Moneda 2" xfId="35"/>
    <cellStyle name="Moneda 2 2" xfId="26"/>
    <cellStyle name="Normal" xfId="0" builtinId="0"/>
    <cellStyle name="Normal 10" xfId="20"/>
    <cellStyle name="Normal 11" xfId="27"/>
    <cellStyle name="Normal 12" xfId="33"/>
    <cellStyle name="Normal 13" xfId="37"/>
    <cellStyle name="Normal 2" xfId="5"/>
    <cellStyle name="Normal 2 10" xfId="3"/>
    <cellStyle name="Normal 2 10 2" xfId="30"/>
    <cellStyle name="Normal 2 2" xfId="2"/>
    <cellStyle name="Normal 2 2 2 2" xfId="6"/>
    <cellStyle name="Normal 2 3" xfId="39"/>
    <cellStyle name="Normal 2 3 2" xfId="7"/>
    <cellStyle name="Normal 2 5" xfId="8"/>
    <cellStyle name="Normal 2 5 2" xfId="9"/>
    <cellStyle name="Normal 2 7" xfId="10"/>
    <cellStyle name="Normal 2 9" xfId="29"/>
    <cellStyle name="Normal 3" xfId="4"/>
    <cellStyle name="Normal 3 2" xfId="25"/>
    <cellStyle name="Normal 3 3" xfId="38"/>
    <cellStyle name="Normal 3 5" xfId="28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Normal 9 2" xfId="32"/>
    <cellStyle name="Normal_Hoja1" xfId="36"/>
    <cellStyle name="Percent 2" xfId="23"/>
    <cellStyle name="Porcentaje" xfId="1" builtinId="5"/>
    <cellStyle name="Porcentaje 2" xfId="34"/>
    <cellStyle name="Porcentaje 3" xfId="41"/>
    <cellStyle name="Porcentual 2" xfId="17"/>
    <cellStyle name="Porcentual 2 2" xfId="24"/>
    <cellStyle name="Porcentual 2 3" xfId="40"/>
    <cellStyle name="Porcentual 3" xfId="18"/>
    <cellStyle name="Porcentual 4" xfId="2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99FF33"/>
      <color rgb="FF66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47625</xdr:rowOff>
    </xdr:from>
    <xdr:to>
      <xdr:col>1</xdr:col>
      <xdr:colOff>539750</xdr:colOff>
      <xdr:row>6</xdr:row>
      <xdr:rowOff>163091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47625"/>
          <a:ext cx="2397125" cy="11632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A%20y%20Memorias/POA/POA%202020/POA%20y%20Plan%20de%20Compras%20Transporte%20de%20Car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r"/>
      <sheetName val="Matriz Instructivo "/>
      <sheetName val="POA 2020"/>
      <sheetName val="Plan  de Compra DTC 2020"/>
      <sheetName val="Hoja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8:U401"/>
  <sheetViews>
    <sheetView tabSelected="1" view="pageBreakPreview" topLeftCell="A378" zoomScale="60" zoomScaleNormal="60" workbookViewId="0">
      <selection activeCell="C383" sqref="C383"/>
    </sheetView>
  </sheetViews>
  <sheetFormatPr baseColWidth="10" defaultColWidth="11.42578125" defaultRowHeight="14.25"/>
  <cols>
    <col min="1" max="1" width="28.85546875" style="1" customWidth="1"/>
    <col min="2" max="2" width="36.7109375" style="1" customWidth="1"/>
    <col min="3" max="3" width="27" style="1" customWidth="1"/>
    <col min="4" max="4" width="22.140625" style="1" customWidth="1"/>
    <col min="5" max="5" width="21.5703125" style="1" customWidth="1"/>
    <col min="6" max="6" width="16.5703125" style="1" customWidth="1"/>
    <col min="7" max="7" width="13.5703125" style="1" customWidth="1"/>
    <col min="8" max="8" width="16.28515625" style="1" customWidth="1"/>
    <col min="9" max="9" width="11.28515625" style="1" customWidth="1"/>
    <col min="10" max="10" width="23" style="1" customWidth="1"/>
    <col min="11" max="11" width="28.7109375" style="1" customWidth="1"/>
    <col min="12" max="12" width="31.7109375" style="1" customWidth="1"/>
    <col min="13" max="13" width="25.42578125" style="1" customWidth="1"/>
    <col min="14" max="14" width="42.140625" style="2" customWidth="1"/>
    <col min="15" max="15" width="27.28515625" style="1" customWidth="1"/>
    <col min="16" max="16" width="25" style="1" bestFit="1" customWidth="1"/>
    <col min="17" max="17" width="7.140625" style="1" bestFit="1" customWidth="1"/>
    <col min="18" max="257" width="11.42578125" style="1"/>
    <col min="258" max="258" width="3.5703125" style="1" customWidth="1"/>
    <col min="259" max="259" width="59" style="1" customWidth="1"/>
    <col min="260" max="260" width="22.140625" style="1" bestFit="1" customWidth="1"/>
    <col min="261" max="261" width="33" style="1" customWidth="1"/>
    <col min="262" max="262" width="14.42578125" style="1" bestFit="1" customWidth="1"/>
    <col min="263" max="263" width="23.7109375" style="1" bestFit="1" customWidth="1"/>
    <col min="264" max="264" width="19.85546875" style="1" bestFit="1" customWidth="1"/>
    <col min="265" max="265" width="5.7109375" style="1" bestFit="1" customWidth="1"/>
    <col min="266" max="268" width="4.7109375" style="1" bestFit="1" customWidth="1"/>
    <col min="269" max="269" width="6.7109375" style="1" bestFit="1" customWidth="1"/>
    <col min="270" max="270" width="11.42578125" style="1"/>
    <col min="271" max="271" width="39.7109375" style="1" bestFit="1" customWidth="1"/>
    <col min="272" max="272" width="25" style="1" bestFit="1" customWidth="1"/>
    <col min="273" max="273" width="7.140625" style="1" bestFit="1" customWidth="1"/>
    <col min="274" max="513" width="11.42578125" style="1"/>
    <col min="514" max="514" width="3.5703125" style="1" customWidth="1"/>
    <col min="515" max="515" width="59" style="1" customWidth="1"/>
    <col min="516" max="516" width="22.140625" style="1" bestFit="1" customWidth="1"/>
    <col min="517" max="517" width="33" style="1" customWidth="1"/>
    <col min="518" max="518" width="14.42578125" style="1" bestFit="1" customWidth="1"/>
    <col min="519" max="519" width="23.7109375" style="1" bestFit="1" customWidth="1"/>
    <col min="520" max="520" width="19.85546875" style="1" bestFit="1" customWidth="1"/>
    <col min="521" max="521" width="5.7109375" style="1" bestFit="1" customWidth="1"/>
    <col min="522" max="524" width="4.7109375" style="1" bestFit="1" customWidth="1"/>
    <col min="525" max="525" width="6.7109375" style="1" bestFit="1" customWidth="1"/>
    <col min="526" max="526" width="11.42578125" style="1"/>
    <col min="527" max="527" width="39.7109375" style="1" bestFit="1" customWidth="1"/>
    <col min="528" max="528" width="25" style="1" bestFit="1" customWidth="1"/>
    <col min="529" max="529" width="7.140625" style="1" bestFit="1" customWidth="1"/>
    <col min="530" max="769" width="11.42578125" style="1"/>
    <col min="770" max="770" width="3.5703125" style="1" customWidth="1"/>
    <col min="771" max="771" width="59" style="1" customWidth="1"/>
    <col min="772" max="772" width="22.140625" style="1" bestFit="1" customWidth="1"/>
    <col min="773" max="773" width="33" style="1" customWidth="1"/>
    <col min="774" max="774" width="14.42578125" style="1" bestFit="1" customWidth="1"/>
    <col min="775" max="775" width="23.7109375" style="1" bestFit="1" customWidth="1"/>
    <col min="776" max="776" width="19.85546875" style="1" bestFit="1" customWidth="1"/>
    <col min="777" max="777" width="5.7109375" style="1" bestFit="1" customWidth="1"/>
    <col min="778" max="780" width="4.7109375" style="1" bestFit="1" customWidth="1"/>
    <col min="781" max="781" width="6.7109375" style="1" bestFit="1" customWidth="1"/>
    <col min="782" max="782" width="11.42578125" style="1"/>
    <col min="783" max="783" width="39.7109375" style="1" bestFit="1" customWidth="1"/>
    <col min="784" max="784" width="25" style="1" bestFit="1" customWidth="1"/>
    <col min="785" max="785" width="7.140625" style="1" bestFit="1" customWidth="1"/>
    <col min="786" max="1025" width="11.42578125" style="1"/>
    <col min="1026" max="1026" width="3.5703125" style="1" customWidth="1"/>
    <col min="1027" max="1027" width="59" style="1" customWidth="1"/>
    <col min="1028" max="1028" width="22.140625" style="1" bestFit="1" customWidth="1"/>
    <col min="1029" max="1029" width="33" style="1" customWidth="1"/>
    <col min="1030" max="1030" width="14.42578125" style="1" bestFit="1" customWidth="1"/>
    <col min="1031" max="1031" width="23.7109375" style="1" bestFit="1" customWidth="1"/>
    <col min="1032" max="1032" width="19.85546875" style="1" bestFit="1" customWidth="1"/>
    <col min="1033" max="1033" width="5.7109375" style="1" bestFit="1" customWidth="1"/>
    <col min="1034" max="1036" width="4.7109375" style="1" bestFit="1" customWidth="1"/>
    <col min="1037" max="1037" width="6.7109375" style="1" bestFit="1" customWidth="1"/>
    <col min="1038" max="1038" width="11.42578125" style="1"/>
    <col min="1039" max="1039" width="39.7109375" style="1" bestFit="1" customWidth="1"/>
    <col min="1040" max="1040" width="25" style="1" bestFit="1" customWidth="1"/>
    <col min="1041" max="1041" width="7.140625" style="1" bestFit="1" customWidth="1"/>
    <col min="1042" max="1281" width="11.42578125" style="1"/>
    <col min="1282" max="1282" width="3.5703125" style="1" customWidth="1"/>
    <col min="1283" max="1283" width="59" style="1" customWidth="1"/>
    <col min="1284" max="1284" width="22.140625" style="1" bestFit="1" customWidth="1"/>
    <col min="1285" max="1285" width="33" style="1" customWidth="1"/>
    <col min="1286" max="1286" width="14.42578125" style="1" bestFit="1" customWidth="1"/>
    <col min="1287" max="1287" width="23.7109375" style="1" bestFit="1" customWidth="1"/>
    <col min="1288" max="1288" width="19.85546875" style="1" bestFit="1" customWidth="1"/>
    <col min="1289" max="1289" width="5.7109375" style="1" bestFit="1" customWidth="1"/>
    <col min="1290" max="1292" width="4.7109375" style="1" bestFit="1" customWidth="1"/>
    <col min="1293" max="1293" width="6.7109375" style="1" bestFit="1" customWidth="1"/>
    <col min="1294" max="1294" width="11.42578125" style="1"/>
    <col min="1295" max="1295" width="39.7109375" style="1" bestFit="1" customWidth="1"/>
    <col min="1296" max="1296" width="25" style="1" bestFit="1" customWidth="1"/>
    <col min="1297" max="1297" width="7.140625" style="1" bestFit="1" customWidth="1"/>
    <col min="1298" max="1537" width="11.42578125" style="1"/>
    <col min="1538" max="1538" width="3.5703125" style="1" customWidth="1"/>
    <col min="1539" max="1539" width="59" style="1" customWidth="1"/>
    <col min="1540" max="1540" width="22.140625" style="1" bestFit="1" customWidth="1"/>
    <col min="1541" max="1541" width="33" style="1" customWidth="1"/>
    <col min="1542" max="1542" width="14.42578125" style="1" bestFit="1" customWidth="1"/>
    <col min="1543" max="1543" width="23.7109375" style="1" bestFit="1" customWidth="1"/>
    <col min="1544" max="1544" width="19.85546875" style="1" bestFit="1" customWidth="1"/>
    <col min="1545" max="1545" width="5.7109375" style="1" bestFit="1" customWidth="1"/>
    <col min="1546" max="1548" width="4.7109375" style="1" bestFit="1" customWidth="1"/>
    <col min="1549" max="1549" width="6.7109375" style="1" bestFit="1" customWidth="1"/>
    <col min="1550" max="1550" width="11.42578125" style="1"/>
    <col min="1551" max="1551" width="39.7109375" style="1" bestFit="1" customWidth="1"/>
    <col min="1552" max="1552" width="25" style="1" bestFit="1" customWidth="1"/>
    <col min="1553" max="1553" width="7.140625" style="1" bestFit="1" customWidth="1"/>
    <col min="1554" max="1793" width="11.42578125" style="1"/>
    <col min="1794" max="1794" width="3.5703125" style="1" customWidth="1"/>
    <col min="1795" max="1795" width="59" style="1" customWidth="1"/>
    <col min="1796" max="1796" width="22.140625" style="1" bestFit="1" customWidth="1"/>
    <col min="1797" max="1797" width="33" style="1" customWidth="1"/>
    <col min="1798" max="1798" width="14.42578125" style="1" bestFit="1" customWidth="1"/>
    <col min="1799" max="1799" width="23.7109375" style="1" bestFit="1" customWidth="1"/>
    <col min="1800" max="1800" width="19.85546875" style="1" bestFit="1" customWidth="1"/>
    <col min="1801" max="1801" width="5.7109375" style="1" bestFit="1" customWidth="1"/>
    <col min="1802" max="1804" width="4.7109375" style="1" bestFit="1" customWidth="1"/>
    <col min="1805" max="1805" width="6.7109375" style="1" bestFit="1" customWidth="1"/>
    <col min="1806" max="1806" width="11.42578125" style="1"/>
    <col min="1807" max="1807" width="39.7109375" style="1" bestFit="1" customWidth="1"/>
    <col min="1808" max="1808" width="25" style="1" bestFit="1" customWidth="1"/>
    <col min="1809" max="1809" width="7.140625" style="1" bestFit="1" customWidth="1"/>
    <col min="1810" max="2049" width="11.42578125" style="1"/>
    <col min="2050" max="2050" width="3.5703125" style="1" customWidth="1"/>
    <col min="2051" max="2051" width="59" style="1" customWidth="1"/>
    <col min="2052" max="2052" width="22.140625" style="1" bestFit="1" customWidth="1"/>
    <col min="2053" max="2053" width="33" style="1" customWidth="1"/>
    <col min="2054" max="2054" width="14.42578125" style="1" bestFit="1" customWidth="1"/>
    <col min="2055" max="2055" width="23.7109375" style="1" bestFit="1" customWidth="1"/>
    <col min="2056" max="2056" width="19.85546875" style="1" bestFit="1" customWidth="1"/>
    <col min="2057" max="2057" width="5.7109375" style="1" bestFit="1" customWidth="1"/>
    <col min="2058" max="2060" width="4.7109375" style="1" bestFit="1" customWidth="1"/>
    <col min="2061" max="2061" width="6.7109375" style="1" bestFit="1" customWidth="1"/>
    <col min="2062" max="2062" width="11.42578125" style="1"/>
    <col min="2063" max="2063" width="39.7109375" style="1" bestFit="1" customWidth="1"/>
    <col min="2064" max="2064" width="25" style="1" bestFit="1" customWidth="1"/>
    <col min="2065" max="2065" width="7.140625" style="1" bestFit="1" customWidth="1"/>
    <col min="2066" max="2305" width="11.42578125" style="1"/>
    <col min="2306" max="2306" width="3.5703125" style="1" customWidth="1"/>
    <col min="2307" max="2307" width="59" style="1" customWidth="1"/>
    <col min="2308" max="2308" width="22.140625" style="1" bestFit="1" customWidth="1"/>
    <col min="2309" max="2309" width="33" style="1" customWidth="1"/>
    <col min="2310" max="2310" width="14.42578125" style="1" bestFit="1" customWidth="1"/>
    <col min="2311" max="2311" width="23.7109375" style="1" bestFit="1" customWidth="1"/>
    <col min="2312" max="2312" width="19.85546875" style="1" bestFit="1" customWidth="1"/>
    <col min="2313" max="2313" width="5.7109375" style="1" bestFit="1" customWidth="1"/>
    <col min="2314" max="2316" width="4.7109375" style="1" bestFit="1" customWidth="1"/>
    <col min="2317" max="2317" width="6.7109375" style="1" bestFit="1" customWidth="1"/>
    <col min="2318" max="2318" width="11.42578125" style="1"/>
    <col min="2319" max="2319" width="39.7109375" style="1" bestFit="1" customWidth="1"/>
    <col min="2320" max="2320" width="25" style="1" bestFit="1" customWidth="1"/>
    <col min="2321" max="2321" width="7.140625" style="1" bestFit="1" customWidth="1"/>
    <col min="2322" max="2561" width="11.42578125" style="1"/>
    <col min="2562" max="2562" width="3.5703125" style="1" customWidth="1"/>
    <col min="2563" max="2563" width="59" style="1" customWidth="1"/>
    <col min="2564" max="2564" width="22.140625" style="1" bestFit="1" customWidth="1"/>
    <col min="2565" max="2565" width="33" style="1" customWidth="1"/>
    <col min="2566" max="2566" width="14.42578125" style="1" bestFit="1" customWidth="1"/>
    <col min="2567" max="2567" width="23.7109375" style="1" bestFit="1" customWidth="1"/>
    <col min="2568" max="2568" width="19.85546875" style="1" bestFit="1" customWidth="1"/>
    <col min="2569" max="2569" width="5.7109375" style="1" bestFit="1" customWidth="1"/>
    <col min="2570" max="2572" width="4.7109375" style="1" bestFit="1" customWidth="1"/>
    <col min="2573" max="2573" width="6.7109375" style="1" bestFit="1" customWidth="1"/>
    <col min="2574" max="2574" width="11.42578125" style="1"/>
    <col min="2575" max="2575" width="39.7109375" style="1" bestFit="1" customWidth="1"/>
    <col min="2576" max="2576" width="25" style="1" bestFit="1" customWidth="1"/>
    <col min="2577" max="2577" width="7.140625" style="1" bestFit="1" customWidth="1"/>
    <col min="2578" max="2817" width="11.42578125" style="1"/>
    <col min="2818" max="2818" width="3.5703125" style="1" customWidth="1"/>
    <col min="2819" max="2819" width="59" style="1" customWidth="1"/>
    <col min="2820" max="2820" width="22.140625" style="1" bestFit="1" customWidth="1"/>
    <col min="2821" max="2821" width="33" style="1" customWidth="1"/>
    <col min="2822" max="2822" width="14.42578125" style="1" bestFit="1" customWidth="1"/>
    <col min="2823" max="2823" width="23.7109375" style="1" bestFit="1" customWidth="1"/>
    <col min="2824" max="2824" width="19.85546875" style="1" bestFit="1" customWidth="1"/>
    <col min="2825" max="2825" width="5.7109375" style="1" bestFit="1" customWidth="1"/>
    <col min="2826" max="2828" width="4.7109375" style="1" bestFit="1" customWidth="1"/>
    <col min="2829" max="2829" width="6.7109375" style="1" bestFit="1" customWidth="1"/>
    <col min="2830" max="2830" width="11.42578125" style="1"/>
    <col min="2831" max="2831" width="39.7109375" style="1" bestFit="1" customWidth="1"/>
    <col min="2832" max="2832" width="25" style="1" bestFit="1" customWidth="1"/>
    <col min="2833" max="2833" width="7.140625" style="1" bestFit="1" customWidth="1"/>
    <col min="2834" max="3073" width="11.42578125" style="1"/>
    <col min="3074" max="3074" width="3.5703125" style="1" customWidth="1"/>
    <col min="3075" max="3075" width="59" style="1" customWidth="1"/>
    <col min="3076" max="3076" width="22.140625" style="1" bestFit="1" customWidth="1"/>
    <col min="3077" max="3077" width="33" style="1" customWidth="1"/>
    <col min="3078" max="3078" width="14.42578125" style="1" bestFit="1" customWidth="1"/>
    <col min="3079" max="3079" width="23.7109375" style="1" bestFit="1" customWidth="1"/>
    <col min="3080" max="3080" width="19.85546875" style="1" bestFit="1" customWidth="1"/>
    <col min="3081" max="3081" width="5.7109375" style="1" bestFit="1" customWidth="1"/>
    <col min="3082" max="3084" width="4.7109375" style="1" bestFit="1" customWidth="1"/>
    <col min="3085" max="3085" width="6.7109375" style="1" bestFit="1" customWidth="1"/>
    <col min="3086" max="3086" width="11.42578125" style="1"/>
    <col min="3087" max="3087" width="39.7109375" style="1" bestFit="1" customWidth="1"/>
    <col min="3088" max="3088" width="25" style="1" bestFit="1" customWidth="1"/>
    <col min="3089" max="3089" width="7.140625" style="1" bestFit="1" customWidth="1"/>
    <col min="3090" max="3329" width="11.42578125" style="1"/>
    <col min="3330" max="3330" width="3.5703125" style="1" customWidth="1"/>
    <col min="3331" max="3331" width="59" style="1" customWidth="1"/>
    <col min="3332" max="3332" width="22.140625" style="1" bestFit="1" customWidth="1"/>
    <col min="3333" max="3333" width="33" style="1" customWidth="1"/>
    <col min="3334" max="3334" width="14.42578125" style="1" bestFit="1" customWidth="1"/>
    <col min="3335" max="3335" width="23.7109375" style="1" bestFit="1" customWidth="1"/>
    <col min="3336" max="3336" width="19.85546875" style="1" bestFit="1" customWidth="1"/>
    <col min="3337" max="3337" width="5.7109375" style="1" bestFit="1" customWidth="1"/>
    <col min="3338" max="3340" width="4.7109375" style="1" bestFit="1" customWidth="1"/>
    <col min="3341" max="3341" width="6.7109375" style="1" bestFit="1" customWidth="1"/>
    <col min="3342" max="3342" width="11.42578125" style="1"/>
    <col min="3343" max="3343" width="39.7109375" style="1" bestFit="1" customWidth="1"/>
    <col min="3344" max="3344" width="25" style="1" bestFit="1" customWidth="1"/>
    <col min="3345" max="3345" width="7.140625" style="1" bestFit="1" customWidth="1"/>
    <col min="3346" max="3585" width="11.42578125" style="1"/>
    <col min="3586" max="3586" width="3.5703125" style="1" customWidth="1"/>
    <col min="3587" max="3587" width="59" style="1" customWidth="1"/>
    <col min="3588" max="3588" width="22.140625" style="1" bestFit="1" customWidth="1"/>
    <col min="3589" max="3589" width="33" style="1" customWidth="1"/>
    <col min="3590" max="3590" width="14.42578125" style="1" bestFit="1" customWidth="1"/>
    <col min="3591" max="3591" width="23.7109375" style="1" bestFit="1" customWidth="1"/>
    <col min="3592" max="3592" width="19.85546875" style="1" bestFit="1" customWidth="1"/>
    <col min="3593" max="3593" width="5.7109375" style="1" bestFit="1" customWidth="1"/>
    <col min="3594" max="3596" width="4.7109375" style="1" bestFit="1" customWidth="1"/>
    <col min="3597" max="3597" width="6.7109375" style="1" bestFit="1" customWidth="1"/>
    <col min="3598" max="3598" width="11.42578125" style="1"/>
    <col min="3599" max="3599" width="39.7109375" style="1" bestFit="1" customWidth="1"/>
    <col min="3600" max="3600" width="25" style="1" bestFit="1" customWidth="1"/>
    <col min="3601" max="3601" width="7.140625" style="1" bestFit="1" customWidth="1"/>
    <col min="3602" max="3841" width="11.42578125" style="1"/>
    <col min="3842" max="3842" width="3.5703125" style="1" customWidth="1"/>
    <col min="3843" max="3843" width="59" style="1" customWidth="1"/>
    <col min="3844" max="3844" width="22.140625" style="1" bestFit="1" customWidth="1"/>
    <col min="3845" max="3845" width="33" style="1" customWidth="1"/>
    <col min="3846" max="3846" width="14.42578125" style="1" bestFit="1" customWidth="1"/>
    <col min="3847" max="3847" width="23.7109375" style="1" bestFit="1" customWidth="1"/>
    <col min="3848" max="3848" width="19.85546875" style="1" bestFit="1" customWidth="1"/>
    <col min="3849" max="3849" width="5.7109375" style="1" bestFit="1" customWidth="1"/>
    <col min="3850" max="3852" width="4.7109375" style="1" bestFit="1" customWidth="1"/>
    <col min="3853" max="3853" width="6.7109375" style="1" bestFit="1" customWidth="1"/>
    <col min="3854" max="3854" width="11.42578125" style="1"/>
    <col min="3855" max="3855" width="39.7109375" style="1" bestFit="1" customWidth="1"/>
    <col min="3856" max="3856" width="25" style="1" bestFit="1" customWidth="1"/>
    <col min="3857" max="3857" width="7.140625" style="1" bestFit="1" customWidth="1"/>
    <col min="3858" max="4097" width="11.42578125" style="1"/>
    <col min="4098" max="4098" width="3.5703125" style="1" customWidth="1"/>
    <col min="4099" max="4099" width="59" style="1" customWidth="1"/>
    <col min="4100" max="4100" width="22.140625" style="1" bestFit="1" customWidth="1"/>
    <col min="4101" max="4101" width="33" style="1" customWidth="1"/>
    <col min="4102" max="4102" width="14.42578125" style="1" bestFit="1" customWidth="1"/>
    <col min="4103" max="4103" width="23.7109375" style="1" bestFit="1" customWidth="1"/>
    <col min="4104" max="4104" width="19.85546875" style="1" bestFit="1" customWidth="1"/>
    <col min="4105" max="4105" width="5.7109375" style="1" bestFit="1" customWidth="1"/>
    <col min="4106" max="4108" width="4.7109375" style="1" bestFit="1" customWidth="1"/>
    <col min="4109" max="4109" width="6.7109375" style="1" bestFit="1" customWidth="1"/>
    <col min="4110" max="4110" width="11.42578125" style="1"/>
    <col min="4111" max="4111" width="39.7109375" style="1" bestFit="1" customWidth="1"/>
    <col min="4112" max="4112" width="25" style="1" bestFit="1" customWidth="1"/>
    <col min="4113" max="4113" width="7.140625" style="1" bestFit="1" customWidth="1"/>
    <col min="4114" max="4353" width="11.42578125" style="1"/>
    <col min="4354" max="4354" width="3.5703125" style="1" customWidth="1"/>
    <col min="4355" max="4355" width="59" style="1" customWidth="1"/>
    <col min="4356" max="4356" width="22.140625" style="1" bestFit="1" customWidth="1"/>
    <col min="4357" max="4357" width="33" style="1" customWidth="1"/>
    <col min="4358" max="4358" width="14.42578125" style="1" bestFit="1" customWidth="1"/>
    <col min="4359" max="4359" width="23.7109375" style="1" bestFit="1" customWidth="1"/>
    <col min="4360" max="4360" width="19.85546875" style="1" bestFit="1" customWidth="1"/>
    <col min="4361" max="4361" width="5.7109375" style="1" bestFit="1" customWidth="1"/>
    <col min="4362" max="4364" width="4.7109375" style="1" bestFit="1" customWidth="1"/>
    <col min="4365" max="4365" width="6.7109375" style="1" bestFit="1" customWidth="1"/>
    <col min="4366" max="4366" width="11.42578125" style="1"/>
    <col min="4367" max="4367" width="39.7109375" style="1" bestFit="1" customWidth="1"/>
    <col min="4368" max="4368" width="25" style="1" bestFit="1" customWidth="1"/>
    <col min="4369" max="4369" width="7.140625" style="1" bestFit="1" customWidth="1"/>
    <col min="4370" max="4609" width="11.42578125" style="1"/>
    <col min="4610" max="4610" width="3.5703125" style="1" customWidth="1"/>
    <col min="4611" max="4611" width="59" style="1" customWidth="1"/>
    <col min="4612" max="4612" width="22.140625" style="1" bestFit="1" customWidth="1"/>
    <col min="4613" max="4613" width="33" style="1" customWidth="1"/>
    <col min="4614" max="4614" width="14.42578125" style="1" bestFit="1" customWidth="1"/>
    <col min="4615" max="4615" width="23.7109375" style="1" bestFit="1" customWidth="1"/>
    <col min="4616" max="4616" width="19.85546875" style="1" bestFit="1" customWidth="1"/>
    <col min="4617" max="4617" width="5.7109375" style="1" bestFit="1" customWidth="1"/>
    <col min="4618" max="4620" width="4.7109375" style="1" bestFit="1" customWidth="1"/>
    <col min="4621" max="4621" width="6.7109375" style="1" bestFit="1" customWidth="1"/>
    <col min="4622" max="4622" width="11.42578125" style="1"/>
    <col min="4623" max="4623" width="39.7109375" style="1" bestFit="1" customWidth="1"/>
    <col min="4624" max="4624" width="25" style="1" bestFit="1" customWidth="1"/>
    <col min="4625" max="4625" width="7.140625" style="1" bestFit="1" customWidth="1"/>
    <col min="4626" max="4865" width="11.42578125" style="1"/>
    <col min="4866" max="4866" width="3.5703125" style="1" customWidth="1"/>
    <col min="4867" max="4867" width="59" style="1" customWidth="1"/>
    <col min="4868" max="4868" width="22.140625" style="1" bestFit="1" customWidth="1"/>
    <col min="4869" max="4869" width="33" style="1" customWidth="1"/>
    <col min="4870" max="4870" width="14.42578125" style="1" bestFit="1" customWidth="1"/>
    <col min="4871" max="4871" width="23.7109375" style="1" bestFit="1" customWidth="1"/>
    <col min="4872" max="4872" width="19.85546875" style="1" bestFit="1" customWidth="1"/>
    <col min="4873" max="4873" width="5.7109375" style="1" bestFit="1" customWidth="1"/>
    <col min="4874" max="4876" width="4.7109375" style="1" bestFit="1" customWidth="1"/>
    <col min="4877" max="4877" width="6.7109375" style="1" bestFit="1" customWidth="1"/>
    <col min="4878" max="4878" width="11.42578125" style="1"/>
    <col min="4879" max="4879" width="39.7109375" style="1" bestFit="1" customWidth="1"/>
    <col min="4880" max="4880" width="25" style="1" bestFit="1" customWidth="1"/>
    <col min="4881" max="4881" width="7.140625" style="1" bestFit="1" customWidth="1"/>
    <col min="4882" max="5121" width="11.42578125" style="1"/>
    <col min="5122" max="5122" width="3.5703125" style="1" customWidth="1"/>
    <col min="5123" max="5123" width="59" style="1" customWidth="1"/>
    <col min="5124" max="5124" width="22.140625" style="1" bestFit="1" customWidth="1"/>
    <col min="5125" max="5125" width="33" style="1" customWidth="1"/>
    <col min="5126" max="5126" width="14.42578125" style="1" bestFit="1" customWidth="1"/>
    <col min="5127" max="5127" width="23.7109375" style="1" bestFit="1" customWidth="1"/>
    <col min="5128" max="5128" width="19.85546875" style="1" bestFit="1" customWidth="1"/>
    <col min="5129" max="5129" width="5.7109375" style="1" bestFit="1" customWidth="1"/>
    <col min="5130" max="5132" width="4.7109375" style="1" bestFit="1" customWidth="1"/>
    <col min="5133" max="5133" width="6.7109375" style="1" bestFit="1" customWidth="1"/>
    <col min="5134" max="5134" width="11.42578125" style="1"/>
    <col min="5135" max="5135" width="39.7109375" style="1" bestFit="1" customWidth="1"/>
    <col min="5136" max="5136" width="25" style="1" bestFit="1" customWidth="1"/>
    <col min="5137" max="5137" width="7.140625" style="1" bestFit="1" customWidth="1"/>
    <col min="5138" max="5377" width="11.42578125" style="1"/>
    <col min="5378" max="5378" width="3.5703125" style="1" customWidth="1"/>
    <col min="5379" max="5379" width="59" style="1" customWidth="1"/>
    <col min="5380" max="5380" width="22.140625" style="1" bestFit="1" customWidth="1"/>
    <col min="5381" max="5381" width="33" style="1" customWidth="1"/>
    <col min="5382" max="5382" width="14.42578125" style="1" bestFit="1" customWidth="1"/>
    <col min="5383" max="5383" width="23.7109375" style="1" bestFit="1" customWidth="1"/>
    <col min="5384" max="5384" width="19.85546875" style="1" bestFit="1" customWidth="1"/>
    <col min="5385" max="5385" width="5.7109375" style="1" bestFit="1" customWidth="1"/>
    <col min="5386" max="5388" width="4.7109375" style="1" bestFit="1" customWidth="1"/>
    <col min="5389" max="5389" width="6.7109375" style="1" bestFit="1" customWidth="1"/>
    <col min="5390" max="5390" width="11.42578125" style="1"/>
    <col min="5391" max="5391" width="39.7109375" style="1" bestFit="1" customWidth="1"/>
    <col min="5392" max="5392" width="25" style="1" bestFit="1" customWidth="1"/>
    <col min="5393" max="5393" width="7.140625" style="1" bestFit="1" customWidth="1"/>
    <col min="5394" max="5633" width="11.42578125" style="1"/>
    <col min="5634" max="5634" width="3.5703125" style="1" customWidth="1"/>
    <col min="5635" max="5635" width="59" style="1" customWidth="1"/>
    <col min="5636" max="5636" width="22.140625" style="1" bestFit="1" customWidth="1"/>
    <col min="5637" max="5637" width="33" style="1" customWidth="1"/>
    <col min="5638" max="5638" width="14.42578125" style="1" bestFit="1" customWidth="1"/>
    <col min="5639" max="5639" width="23.7109375" style="1" bestFit="1" customWidth="1"/>
    <col min="5640" max="5640" width="19.85546875" style="1" bestFit="1" customWidth="1"/>
    <col min="5641" max="5641" width="5.7109375" style="1" bestFit="1" customWidth="1"/>
    <col min="5642" max="5644" width="4.7109375" style="1" bestFit="1" customWidth="1"/>
    <col min="5645" max="5645" width="6.7109375" style="1" bestFit="1" customWidth="1"/>
    <col min="5646" max="5646" width="11.42578125" style="1"/>
    <col min="5647" max="5647" width="39.7109375" style="1" bestFit="1" customWidth="1"/>
    <col min="5648" max="5648" width="25" style="1" bestFit="1" customWidth="1"/>
    <col min="5649" max="5649" width="7.140625" style="1" bestFit="1" customWidth="1"/>
    <col min="5650" max="5889" width="11.42578125" style="1"/>
    <col min="5890" max="5890" width="3.5703125" style="1" customWidth="1"/>
    <col min="5891" max="5891" width="59" style="1" customWidth="1"/>
    <col min="5892" max="5892" width="22.140625" style="1" bestFit="1" customWidth="1"/>
    <col min="5893" max="5893" width="33" style="1" customWidth="1"/>
    <col min="5894" max="5894" width="14.42578125" style="1" bestFit="1" customWidth="1"/>
    <col min="5895" max="5895" width="23.7109375" style="1" bestFit="1" customWidth="1"/>
    <col min="5896" max="5896" width="19.85546875" style="1" bestFit="1" customWidth="1"/>
    <col min="5897" max="5897" width="5.7109375" style="1" bestFit="1" customWidth="1"/>
    <col min="5898" max="5900" width="4.7109375" style="1" bestFit="1" customWidth="1"/>
    <col min="5901" max="5901" width="6.7109375" style="1" bestFit="1" customWidth="1"/>
    <col min="5902" max="5902" width="11.42578125" style="1"/>
    <col min="5903" max="5903" width="39.7109375" style="1" bestFit="1" customWidth="1"/>
    <col min="5904" max="5904" width="25" style="1" bestFit="1" customWidth="1"/>
    <col min="5905" max="5905" width="7.140625" style="1" bestFit="1" customWidth="1"/>
    <col min="5906" max="6145" width="11.42578125" style="1"/>
    <col min="6146" max="6146" width="3.5703125" style="1" customWidth="1"/>
    <col min="6147" max="6147" width="59" style="1" customWidth="1"/>
    <col min="6148" max="6148" width="22.140625" style="1" bestFit="1" customWidth="1"/>
    <col min="6149" max="6149" width="33" style="1" customWidth="1"/>
    <col min="6150" max="6150" width="14.42578125" style="1" bestFit="1" customWidth="1"/>
    <col min="6151" max="6151" width="23.7109375" style="1" bestFit="1" customWidth="1"/>
    <col min="6152" max="6152" width="19.85546875" style="1" bestFit="1" customWidth="1"/>
    <col min="6153" max="6153" width="5.7109375" style="1" bestFit="1" customWidth="1"/>
    <col min="6154" max="6156" width="4.7109375" style="1" bestFit="1" customWidth="1"/>
    <col min="6157" max="6157" width="6.7109375" style="1" bestFit="1" customWidth="1"/>
    <col min="6158" max="6158" width="11.42578125" style="1"/>
    <col min="6159" max="6159" width="39.7109375" style="1" bestFit="1" customWidth="1"/>
    <col min="6160" max="6160" width="25" style="1" bestFit="1" customWidth="1"/>
    <col min="6161" max="6161" width="7.140625" style="1" bestFit="1" customWidth="1"/>
    <col min="6162" max="6401" width="11.42578125" style="1"/>
    <col min="6402" max="6402" width="3.5703125" style="1" customWidth="1"/>
    <col min="6403" max="6403" width="59" style="1" customWidth="1"/>
    <col min="6404" max="6404" width="22.140625" style="1" bestFit="1" customWidth="1"/>
    <col min="6405" max="6405" width="33" style="1" customWidth="1"/>
    <col min="6406" max="6406" width="14.42578125" style="1" bestFit="1" customWidth="1"/>
    <col min="6407" max="6407" width="23.7109375" style="1" bestFit="1" customWidth="1"/>
    <col min="6408" max="6408" width="19.85546875" style="1" bestFit="1" customWidth="1"/>
    <col min="6409" max="6409" width="5.7109375" style="1" bestFit="1" customWidth="1"/>
    <col min="6410" max="6412" width="4.7109375" style="1" bestFit="1" customWidth="1"/>
    <col min="6413" max="6413" width="6.7109375" style="1" bestFit="1" customWidth="1"/>
    <col min="6414" max="6414" width="11.42578125" style="1"/>
    <col min="6415" max="6415" width="39.7109375" style="1" bestFit="1" customWidth="1"/>
    <col min="6416" max="6416" width="25" style="1" bestFit="1" customWidth="1"/>
    <col min="6417" max="6417" width="7.140625" style="1" bestFit="1" customWidth="1"/>
    <col min="6418" max="6657" width="11.42578125" style="1"/>
    <col min="6658" max="6658" width="3.5703125" style="1" customWidth="1"/>
    <col min="6659" max="6659" width="59" style="1" customWidth="1"/>
    <col min="6660" max="6660" width="22.140625" style="1" bestFit="1" customWidth="1"/>
    <col min="6661" max="6661" width="33" style="1" customWidth="1"/>
    <col min="6662" max="6662" width="14.42578125" style="1" bestFit="1" customWidth="1"/>
    <col min="6663" max="6663" width="23.7109375" style="1" bestFit="1" customWidth="1"/>
    <col min="6664" max="6664" width="19.85546875" style="1" bestFit="1" customWidth="1"/>
    <col min="6665" max="6665" width="5.7109375" style="1" bestFit="1" customWidth="1"/>
    <col min="6666" max="6668" width="4.7109375" style="1" bestFit="1" customWidth="1"/>
    <col min="6669" max="6669" width="6.7109375" style="1" bestFit="1" customWidth="1"/>
    <col min="6670" max="6670" width="11.42578125" style="1"/>
    <col min="6671" max="6671" width="39.7109375" style="1" bestFit="1" customWidth="1"/>
    <col min="6672" max="6672" width="25" style="1" bestFit="1" customWidth="1"/>
    <col min="6673" max="6673" width="7.140625" style="1" bestFit="1" customWidth="1"/>
    <col min="6674" max="6913" width="11.42578125" style="1"/>
    <col min="6914" max="6914" width="3.5703125" style="1" customWidth="1"/>
    <col min="6915" max="6915" width="59" style="1" customWidth="1"/>
    <col min="6916" max="6916" width="22.140625" style="1" bestFit="1" customWidth="1"/>
    <col min="6917" max="6917" width="33" style="1" customWidth="1"/>
    <col min="6918" max="6918" width="14.42578125" style="1" bestFit="1" customWidth="1"/>
    <col min="6919" max="6919" width="23.7109375" style="1" bestFit="1" customWidth="1"/>
    <col min="6920" max="6920" width="19.85546875" style="1" bestFit="1" customWidth="1"/>
    <col min="6921" max="6921" width="5.7109375" style="1" bestFit="1" customWidth="1"/>
    <col min="6922" max="6924" width="4.7109375" style="1" bestFit="1" customWidth="1"/>
    <col min="6925" max="6925" width="6.7109375" style="1" bestFit="1" customWidth="1"/>
    <col min="6926" max="6926" width="11.42578125" style="1"/>
    <col min="6927" max="6927" width="39.7109375" style="1" bestFit="1" customWidth="1"/>
    <col min="6928" max="6928" width="25" style="1" bestFit="1" customWidth="1"/>
    <col min="6929" max="6929" width="7.140625" style="1" bestFit="1" customWidth="1"/>
    <col min="6930" max="7169" width="11.42578125" style="1"/>
    <col min="7170" max="7170" width="3.5703125" style="1" customWidth="1"/>
    <col min="7171" max="7171" width="59" style="1" customWidth="1"/>
    <col min="7172" max="7172" width="22.140625" style="1" bestFit="1" customWidth="1"/>
    <col min="7173" max="7173" width="33" style="1" customWidth="1"/>
    <col min="7174" max="7174" width="14.42578125" style="1" bestFit="1" customWidth="1"/>
    <col min="7175" max="7175" width="23.7109375" style="1" bestFit="1" customWidth="1"/>
    <col min="7176" max="7176" width="19.85546875" style="1" bestFit="1" customWidth="1"/>
    <col min="7177" max="7177" width="5.7109375" style="1" bestFit="1" customWidth="1"/>
    <col min="7178" max="7180" width="4.7109375" style="1" bestFit="1" customWidth="1"/>
    <col min="7181" max="7181" width="6.7109375" style="1" bestFit="1" customWidth="1"/>
    <col min="7182" max="7182" width="11.42578125" style="1"/>
    <col min="7183" max="7183" width="39.7109375" style="1" bestFit="1" customWidth="1"/>
    <col min="7184" max="7184" width="25" style="1" bestFit="1" customWidth="1"/>
    <col min="7185" max="7185" width="7.140625" style="1" bestFit="1" customWidth="1"/>
    <col min="7186" max="7425" width="11.42578125" style="1"/>
    <col min="7426" max="7426" width="3.5703125" style="1" customWidth="1"/>
    <col min="7427" max="7427" width="59" style="1" customWidth="1"/>
    <col min="7428" max="7428" width="22.140625" style="1" bestFit="1" customWidth="1"/>
    <col min="7429" max="7429" width="33" style="1" customWidth="1"/>
    <col min="7430" max="7430" width="14.42578125" style="1" bestFit="1" customWidth="1"/>
    <col min="7431" max="7431" width="23.7109375" style="1" bestFit="1" customWidth="1"/>
    <col min="7432" max="7432" width="19.85546875" style="1" bestFit="1" customWidth="1"/>
    <col min="7433" max="7433" width="5.7109375" style="1" bestFit="1" customWidth="1"/>
    <col min="7434" max="7436" width="4.7109375" style="1" bestFit="1" customWidth="1"/>
    <col min="7437" max="7437" width="6.7109375" style="1" bestFit="1" customWidth="1"/>
    <col min="7438" max="7438" width="11.42578125" style="1"/>
    <col min="7439" max="7439" width="39.7109375" style="1" bestFit="1" customWidth="1"/>
    <col min="7440" max="7440" width="25" style="1" bestFit="1" customWidth="1"/>
    <col min="7441" max="7441" width="7.140625" style="1" bestFit="1" customWidth="1"/>
    <col min="7442" max="7681" width="11.42578125" style="1"/>
    <col min="7682" max="7682" width="3.5703125" style="1" customWidth="1"/>
    <col min="7683" max="7683" width="59" style="1" customWidth="1"/>
    <col min="7684" max="7684" width="22.140625" style="1" bestFit="1" customWidth="1"/>
    <col min="7685" max="7685" width="33" style="1" customWidth="1"/>
    <col min="7686" max="7686" width="14.42578125" style="1" bestFit="1" customWidth="1"/>
    <col min="7687" max="7687" width="23.7109375" style="1" bestFit="1" customWidth="1"/>
    <col min="7688" max="7688" width="19.85546875" style="1" bestFit="1" customWidth="1"/>
    <col min="7689" max="7689" width="5.7109375" style="1" bestFit="1" customWidth="1"/>
    <col min="7690" max="7692" width="4.7109375" style="1" bestFit="1" customWidth="1"/>
    <col min="7693" max="7693" width="6.7109375" style="1" bestFit="1" customWidth="1"/>
    <col min="7694" max="7694" width="11.42578125" style="1"/>
    <col min="7695" max="7695" width="39.7109375" style="1" bestFit="1" customWidth="1"/>
    <col min="7696" max="7696" width="25" style="1" bestFit="1" customWidth="1"/>
    <col min="7697" max="7697" width="7.140625" style="1" bestFit="1" customWidth="1"/>
    <col min="7698" max="7937" width="11.42578125" style="1"/>
    <col min="7938" max="7938" width="3.5703125" style="1" customWidth="1"/>
    <col min="7939" max="7939" width="59" style="1" customWidth="1"/>
    <col min="7940" max="7940" width="22.140625" style="1" bestFit="1" customWidth="1"/>
    <col min="7941" max="7941" width="33" style="1" customWidth="1"/>
    <col min="7942" max="7942" width="14.42578125" style="1" bestFit="1" customWidth="1"/>
    <col min="7943" max="7943" width="23.7109375" style="1" bestFit="1" customWidth="1"/>
    <col min="7944" max="7944" width="19.85546875" style="1" bestFit="1" customWidth="1"/>
    <col min="7945" max="7945" width="5.7109375" style="1" bestFit="1" customWidth="1"/>
    <col min="7946" max="7948" width="4.7109375" style="1" bestFit="1" customWidth="1"/>
    <col min="7949" max="7949" width="6.7109375" style="1" bestFit="1" customWidth="1"/>
    <col min="7950" max="7950" width="11.42578125" style="1"/>
    <col min="7951" max="7951" width="39.7109375" style="1" bestFit="1" customWidth="1"/>
    <col min="7952" max="7952" width="25" style="1" bestFit="1" customWidth="1"/>
    <col min="7953" max="7953" width="7.140625" style="1" bestFit="1" customWidth="1"/>
    <col min="7954" max="8193" width="11.42578125" style="1"/>
    <col min="8194" max="8194" width="3.5703125" style="1" customWidth="1"/>
    <col min="8195" max="8195" width="59" style="1" customWidth="1"/>
    <col min="8196" max="8196" width="22.140625" style="1" bestFit="1" customWidth="1"/>
    <col min="8197" max="8197" width="33" style="1" customWidth="1"/>
    <col min="8198" max="8198" width="14.42578125" style="1" bestFit="1" customWidth="1"/>
    <col min="8199" max="8199" width="23.7109375" style="1" bestFit="1" customWidth="1"/>
    <col min="8200" max="8200" width="19.85546875" style="1" bestFit="1" customWidth="1"/>
    <col min="8201" max="8201" width="5.7109375" style="1" bestFit="1" customWidth="1"/>
    <col min="8202" max="8204" width="4.7109375" style="1" bestFit="1" customWidth="1"/>
    <col min="8205" max="8205" width="6.7109375" style="1" bestFit="1" customWidth="1"/>
    <col min="8206" max="8206" width="11.42578125" style="1"/>
    <col min="8207" max="8207" width="39.7109375" style="1" bestFit="1" customWidth="1"/>
    <col min="8208" max="8208" width="25" style="1" bestFit="1" customWidth="1"/>
    <col min="8209" max="8209" width="7.140625" style="1" bestFit="1" customWidth="1"/>
    <col min="8210" max="8449" width="11.42578125" style="1"/>
    <col min="8450" max="8450" width="3.5703125" style="1" customWidth="1"/>
    <col min="8451" max="8451" width="59" style="1" customWidth="1"/>
    <col min="8452" max="8452" width="22.140625" style="1" bestFit="1" customWidth="1"/>
    <col min="8453" max="8453" width="33" style="1" customWidth="1"/>
    <col min="8454" max="8454" width="14.42578125" style="1" bestFit="1" customWidth="1"/>
    <col min="8455" max="8455" width="23.7109375" style="1" bestFit="1" customWidth="1"/>
    <col min="8456" max="8456" width="19.85546875" style="1" bestFit="1" customWidth="1"/>
    <col min="8457" max="8457" width="5.7109375" style="1" bestFit="1" customWidth="1"/>
    <col min="8458" max="8460" width="4.7109375" style="1" bestFit="1" customWidth="1"/>
    <col min="8461" max="8461" width="6.7109375" style="1" bestFit="1" customWidth="1"/>
    <col min="8462" max="8462" width="11.42578125" style="1"/>
    <col min="8463" max="8463" width="39.7109375" style="1" bestFit="1" customWidth="1"/>
    <col min="8464" max="8464" width="25" style="1" bestFit="1" customWidth="1"/>
    <col min="8465" max="8465" width="7.140625" style="1" bestFit="1" customWidth="1"/>
    <col min="8466" max="8705" width="11.42578125" style="1"/>
    <col min="8706" max="8706" width="3.5703125" style="1" customWidth="1"/>
    <col min="8707" max="8707" width="59" style="1" customWidth="1"/>
    <col min="8708" max="8708" width="22.140625" style="1" bestFit="1" customWidth="1"/>
    <col min="8709" max="8709" width="33" style="1" customWidth="1"/>
    <col min="8710" max="8710" width="14.42578125" style="1" bestFit="1" customWidth="1"/>
    <col min="8711" max="8711" width="23.7109375" style="1" bestFit="1" customWidth="1"/>
    <col min="8712" max="8712" width="19.85546875" style="1" bestFit="1" customWidth="1"/>
    <col min="8713" max="8713" width="5.7109375" style="1" bestFit="1" customWidth="1"/>
    <col min="8714" max="8716" width="4.7109375" style="1" bestFit="1" customWidth="1"/>
    <col min="8717" max="8717" width="6.7109375" style="1" bestFit="1" customWidth="1"/>
    <col min="8718" max="8718" width="11.42578125" style="1"/>
    <col min="8719" max="8719" width="39.7109375" style="1" bestFit="1" customWidth="1"/>
    <col min="8720" max="8720" width="25" style="1" bestFit="1" customWidth="1"/>
    <col min="8721" max="8721" width="7.140625" style="1" bestFit="1" customWidth="1"/>
    <col min="8722" max="8961" width="11.42578125" style="1"/>
    <col min="8962" max="8962" width="3.5703125" style="1" customWidth="1"/>
    <col min="8963" max="8963" width="59" style="1" customWidth="1"/>
    <col min="8964" max="8964" width="22.140625" style="1" bestFit="1" customWidth="1"/>
    <col min="8965" max="8965" width="33" style="1" customWidth="1"/>
    <col min="8966" max="8966" width="14.42578125" style="1" bestFit="1" customWidth="1"/>
    <col min="8967" max="8967" width="23.7109375" style="1" bestFit="1" customWidth="1"/>
    <col min="8968" max="8968" width="19.85546875" style="1" bestFit="1" customWidth="1"/>
    <col min="8969" max="8969" width="5.7109375" style="1" bestFit="1" customWidth="1"/>
    <col min="8970" max="8972" width="4.7109375" style="1" bestFit="1" customWidth="1"/>
    <col min="8973" max="8973" width="6.7109375" style="1" bestFit="1" customWidth="1"/>
    <col min="8974" max="8974" width="11.42578125" style="1"/>
    <col min="8975" max="8975" width="39.7109375" style="1" bestFit="1" customWidth="1"/>
    <col min="8976" max="8976" width="25" style="1" bestFit="1" customWidth="1"/>
    <col min="8977" max="8977" width="7.140625" style="1" bestFit="1" customWidth="1"/>
    <col min="8978" max="9217" width="11.42578125" style="1"/>
    <col min="9218" max="9218" width="3.5703125" style="1" customWidth="1"/>
    <col min="9219" max="9219" width="59" style="1" customWidth="1"/>
    <col min="9220" max="9220" width="22.140625" style="1" bestFit="1" customWidth="1"/>
    <col min="9221" max="9221" width="33" style="1" customWidth="1"/>
    <col min="9222" max="9222" width="14.42578125" style="1" bestFit="1" customWidth="1"/>
    <col min="9223" max="9223" width="23.7109375" style="1" bestFit="1" customWidth="1"/>
    <col min="9224" max="9224" width="19.85546875" style="1" bestFit="1" customWidth="1"/>
    <col min="9225" max="9225" width="5.7109375" style="1" bestFit="1" customWidth="1"/>
    <col min="9226" max="9228" width="4.7109375" style="1" bestFit="1" customWidth="1"/>
    <col min="9229" max="9229" width="6.7109375" style="1" bestFit="1" customWidth="1"/>
    <col min="9230" max="9230" width="11.42578125" style="1"/>
    <col min="9231" max="9231" width="39.7109375" style="1" bestFit="1" customWidth="1"/>
    <col min="9232" max="9232" width="25" style="1" bestFit="1" customWidth="1"/>
    <col min="9233" max="9233" width="7.140625" style="1" bestFit="1" customWidth="1"/>
    <col min="9234" max="9473" width="11.42578125" style="1"/>
    <col min="9474" max="9474" width="3.5703125" style="1" customWidth="1"/>
    <col min="9475" max="9475" width="59" style="1" customWidth="1"/>
    <col min="9476" max="9476" width="22.140625" style="1" bestFit="1" customWidth="1"/>
    <col min="9477" max="9477" width="33" style="1" customWidth="1"/>
    <col min="9478" max="9478" width="14.42578125" style="1" bestFit="1" customWidth="1"/>
    <col min="9479" max="9479" width="23.7109375" style="1" bestFit="1" customWidth="1"/>
    <col min="9480" max="9480" width="19.85546875" style="1" bestFit="1" customWidth="1"/>
    <col min="9481" max="9481" width="5.7109375" style="1" bestFit="1" customWidth="1"/>
    <col min="9482" max="9484" width="4.7109375" style="1" bestFit="1" customWidth="1"/>
    <col min="9485" max="9485" width="6.7109375" style="1" bestFit="1" customWidth="1"/>
    <col min="9486" max="9486" width="11.42578125" style="1"/>
    <col min="9487" max="9487" width="39.7109375" style="1" bestFit="1" customWidth="1"/>
    <col min="9488" max="9488" width="25" style="1" bestFit="1" customWidth="1"/>
    <col min="9489" max="9489" width="7.140625" style="1" bestFit="1" customWidth="1"/>
    <col min="9490" max="9729" width="11.42578125" style="1"/>
    <col min="9730" max="9730" width="3.5703125" style="1" customWidth="1"/>
    <col min="9731" max="9731" width="59" style="1" customWidth="1"/>
    <col min="9732" max="9732" width="22.140625" style="1" bestFit="1" customWidth="1"/>
    <col min="9733" max="9733" width="33" style="1" customWidth="1"/>
    <col min="9734" max="9734" width="14.42578125" style="1" bestFit="1" customWidth="1"/>
    <col min="9735" max="9735" width="23.7109375" style="1" bestFit="1" customWidth="1"/>
    <col min="9736" max="9736" width="19.85546875" style="1" bestFit="1" customWidth="1"/>
    <col min="9737" max="9737" width="5.7109375" style="1" bestFit="1" customWidth="1"/>
    <col min="9738" max="9740" width="4.7109375" style="1" bestFit="1" customWidth="1"/>
    <col min="9741" max="9741" width="6.7109375" style="1" bestFit="1" customWidth="1"/>
    <col min="9742" max="9742" width="11.42578125" style="1"/>
    <col min="9743" max="9743" width="39.7109375" style="1" bestFit="1" customWidth="1"/>
    <col min="9744" max="9744" width="25" style="1" bestFit="1" customWidth="1"/>
    <col min="9745" max="9745" width="7.140625" style="1" bestFit="1" customWidth="1"/>
    <col min="9746" max="9985" width="11.42578125" style="1"/>
    <col min="9986" max="9986" width="3.5703125" style="1" customWidth="1"/>
    <col min="9987" max="9987" width="59" style="1" customWidth="1"/>
    <col min="9988" max="9988" width="22.140625" style="1" bestFit="1" customWidth="1"/>
    <col min="9989" max="9989" width="33" style="1" customWidth="1"/>
    <col min="9990" max="9990" width="14.42578125" style="1" bestFit="1" customWidth="1"/>
    <col min="9991" max="9991" width="23.7109375" style="1" bestFit="1" customWidth="1"/>
    <col min="9992" max="9992" width="19.85546875" style="1" bestFit="1" customWidth="1"/>
    <col min="9993" max="9993" width="5.7109375" style="1" bestFit="1" customWidth="1"/>
    <col min="9994" max="9996" width="4.7109375" style="1" bestFit="1" customWidth="1"/>
    <col min="9997" max="9997" width="6.7109375" style="1" bestFit="1" customWidth="1"/>
    <col min="9998" max="9998" width="11.42578125" style="1"/>
    <col min="9999" max="9999" width="39.7109375" style="1" bestFit="1" customWidth="1"/>
    <col min="10000" max="10000" width="25" style="1" bestFit="1" customWidth="1"/>
    <col min="10001" max="10001" width="7.140625" style="1" bestFit="1" customWidth="1"/>
    <col min="10002" max="10241" width="11.42578125" style="1"/>
    <col min="10242" max="10242" width="3.5703125" style="1" customWidth="1"/>
    <col min="10243" max="10243" width="59" style="1" customWidth="1"/>
    <col min="10244" max="10244" width="22.140625" style="1" bestFit="1" customWidth="1"/>
    <col min="10245" max="10245" width="33" style="1" customWidth="1"/>
    <col min="10246" max="10246" width="14.42578125" style="1" bestFit="1" customWidth="1"/>
    <col min="10247" max="10247" width="23.7109375" style="1" bestFit="1" customWidth="1"/>
    <col min="10248" max="10248" width="19.85546875" style="1" bestFit="1" customWidth="1"/>
    <col min="10249" max="10249" width="5.7109375" style="1" bestFit="1" customWidth="1"/>
    <col min="10250" max="10252" width="4.7109375" style="1" bestFit="1" customWidth="1"/>
    <col min="10253" max="10253" width="6.7109375" style="1" bestFit="1" customWidth="1"/>
    <col min="10254" max="10254" width="11.42578125" style="1"/>
    <col min="10255" max="10255" width="39.7109375" style="1" bestFit="1" customWidth="1"/>
    <col min="10256" max="10256" width="25" style="1" bestFit="1" customWidth="1"/>
    <col min="10257" max="10257" width="7.140625" style="1" bestFit="1" customWidth="1"/>
    <col min="10258" max="10497" width="11.42578125" style="1"/>
    <col min="10498" max="10498" width="3.5703125" style="1" customWidth="1"/>
    <col min="10499" max="10499" width="59" style="1" customWidth="1"/>
    <col min="10500" max="10500" width="22.140625" style="1" bestFit="1" customWidth="1"/>
    <col min="10501" max="10501" width="33" style="1" customWidth="1"/>
    <col min="10502" max="10502" width="14.42578125" style="1" bestFit="1" customWidth="1"/>
    <col min="10503" max="10503" width="23.7109375" style="1" bestFit="1" customWidth="1"/>
    <col min="10504" max="10504" width="19.85546875" style="1" bestFit="1" customWidth="1"/>
    <col min="10505" max="10505" width="5.7109375" style="1" bestFit="1" customWidth="1"/>
    <col min="10506" max="10508" width="4.7109375" style="1" bestFit="1" customWidth="1"/>
    <col min="10509" max="10509" width="6.7109375" style="1" bestFit="1" customWidth="1"/>
    <col min="10510" max="10510" width="11.42578125" style="1"/>
    <col min="10511" max="10511" width="39.7109375" style="1" bestFit="1" customWidth="1"/>
    <col min="10512" max="10512" width="25" style="1" bestFit="1" customWidth="1"/>
    <col min="10513" max="10513" width="7.140625" style="1" bestFit="1" customWidth="1"/>
    <col min="10514" max="10753" width="11.42578125" style="1"/>
    <col min="10754" max="10754" width="3.5703125" style="1" customWidth="1"/>
    <col min="10755" max="10755" width="59" style="1" customWidth="1"/>
    <col min="10756" max="10756" width="22.140625" style="1" bestFit="1" customWidth="1"/>
    <col min="10757" max="10757" width="33" style="1" customWidth="1"/>
    <col min="10758" max="10758" width="14.42578125" style="1" bestFit="1" customWidth="1"/>
    <col min="10759" max="10759" width="23.7109375" style="1" bestFit="1" customWidth="1"/>
    <col min="10760" max="10760" width="19.85546875" style="1" bestFit="1" customWidth="1"/>
    <col min="10761" max="10761" width="5.7109375" style="1" bestFit="1" customWidth="1"/>
    <col min="10762" max="10764" width="4.7109375" style="1" bestFit="1" customWidth="1"/>
    <col min="10765" max="10765" width="6.7109375" style="1" bestFit="1" customWidth="1"/>
    <col min="10766" max="10766" width="11.42578125" style="1"/>
    <col min="10767" max="10767" width="39.7109375" style="1" bestFit="1" customWidth="1"/>
    <col min="10768" max="10768" width="25" style="1" bestFit="1" customWidth="1"/>
    <col min="10769" max="10769" width="7.140625" style="1" bestFit="1" customWidth="1"/>
    <col min="10770" max="11009" width="11.42578125" style="1"/>
    <col min="11010" max="11010" width="3.5703125" style="1" customWidth="1"/>
    <col min="11011" max="11011" width="59" style="1" customWidth="1"/>
    <col min="11012" max="11012" width="22.140625" style="1" bestFit="1" customWidth="1"/>
    <col min="11013" max="11013" width="33" style="1" customWidth="1"/>
    <col min="11014" max="11014" width="14.42578125" style="1" bestFit="1" customWidth="1"/>
    <col min="11015" max="11015" width="23.7109375" style="1" bestFit="1" customWidth="1"/>
    <col min="11016" max="11016" width="19.85546875" style="1" bestFit="1" customWidth="1"/>
    <col min="11017" max="11017" width="5.7109375" style="1" bestFit="1" customWidth="1"/>
    <col min="11018" max="11020" width="4.7109375" style="1" bestFit="1" customWidth="1"/>
    <col min="11021" max="11021" width="6.7109375" style="1" bestFit="1" customWidth="1"/>
    <col min="11022" max="11022" width="11.42578125" style="1"/>
    <col min="11023" max="11023" width="39.7109375" style="1" bestFit="1" customWidth="1"/>
    <col min="11024" max="11024" width="25" style="1" bestFit="1" customWidth="1"/>
    <col min="11025" max="11025" width="7.140625" style="1" bestFit="1" customWidth="1"/>
    <col min="11026" max="11265" width="11.42578125" style="1"/>
    <col min="11266" max="11266" width="3.5703125" style="1" customWidth="1"/>
    <col min="11267" max="11267" width="59" style="1" customWidth="1"/>
    <col min="11268" max="11268" width="22.140625" style="1" bestFit="1" customWidth="1"/>
    <col min="11269" max="11269" width="33" style="1" customWidth="1"/>
    <col min="11270" max="11270" width="14.42578125" style="1" bestFit="1" customWidth="1"/>
    <col min="11271" max="11271" width="23.7109375" style="1" bestFit="1" customWidth="1"/>
    <col min="11272" max="11272" width="19.85546875" style="1" bestFit="1" customWidth="1"/>
    <col min="11273" max="11273" width="5.7109375" style="1" bestFit="1" customWidth="1"/>
    <col min="11274" max="11276" width="4.7109375" style="1" bestFit="1" customWidth="1"/>
    <col min="11277" max="11277" width="6.7109375" style="1" bestFit="1" customWidth="1"/>
    <col min="11278" max="11278" width="11.42578125" style="1"/>
    <col min="11279" max="11279" width="39.7109375" style="1" bestFit="1" customWidth="1"/>
    <col min="11280" max="11280" width="25" style="1" bestFit="1" customWidth="1"/>
    <col min="11281" max="11281" width="7.140625" style="1" bestFit="1" customWidth="1"/>
    <col min="11282" max="11521" width="11.42578125" style="1"/>
    <col min="11522" max="11522" width="3.5703125" style="1" customWidth="1"/>
    <col min="11523" max="11523" width="59" style="1" customWidth="1"/>
    <col min="11524" max="11524" width="22.140625" style="1" bestFit="1" customWidth="1"/>
    <col min="11525" max="11525" width="33" style="1" customWidth="1"/>
    <col min="11526" max="11526" width="14.42578125" style="1" bestFit="1" customWidth="1"/>
    <col min="11527" max="11527" width="23.7109375" style="1" bestFit="1" customWidth="1"/>
    <col min="11528" max="11528" width="19.85546875" style="1" bestFit="1" customWidth="1"/>
    <col min="11529" max="11529" width="5.7109375" style="1" bestFit="1" customWidth="1"/>
    <col min="11530" max="11532" width="4.7109375" style="1" bestFit="1" customWidth="1"/>
    <col min="11533" max="11533" width="6.7109375" style="1" bestFit="1" customWidth="1"/>
    <col min="11534" max="11534" width="11.42578125" style="1"/>
    <col min="11535" max="11535" width="39.7109375" style="1" bestFit="1" customWidth="1"/>
    <col min="11536" max="11536" width="25" style="1" bestFit="1" customWidth="1"/>
    <col min="11537" max="11537" width="7.140625" style="1" bestFit="1" customWidth="1"/>
    <col min="11538" max="11777" width="11.42578125" style="1"/>
    <col min="11778" max="11778" width="3.5703125" style="1" customWidth="1"/>
    <col min="11779" max="11779" width="59" style="1" customWidth="1"/>
    <col min="11780" max="11780" width="22.140625" style="1" bestFit="1" customWidth="1"/>
    <col min="11781" max="11781" width="33" style="1" customWidth="1"/>
    <col min="11782" max="11782" width="14.42578125" style="1" bestFit="1" customWidth="1"/>
    <col min="11783" max="11783" width="23.7109375" style="1" bestFit="1" customWidth="1"/>
    <col min="11784" max="11784" width="19.85546875" style="1" bestFit="1" customWidth="1"/>
    <col min="11785" max="11785" width="5.7109375" style="1" bestFit="1" customWidth="1"/>
    <col min="11786" max="11788" width="4.7109375" style="1" bestFit="1" customWidth="1"/>
    <col min="11789" max="11789" width="6.7109375" style="1" bestFit="1" customWidth="1"/>
    <col min="11790" max="11790" width="11.42578125" style="1"/>
    <col min="11791" max="11791" width="39.7109375" style="1" bestFit="1" customWidth="1"/>
    <col min="11792" max="11792" width="25" style="1" bestFit="1" customWidth="1"/>
    <col min="11793" max="11793" width="7.140625" style="1" bestFit="1" customWidth="1"/>
    <col min="11794" max="12033" width="11.42578125" style="1"/>
    <col min="12034" max="12034" width="3.5703125" style="1" customWidth="1"/>
    <col min="12035" max="12035" width="59" style="1" customWidth="1"/>
    <col min="12036" max="12036" width="22.140625" style="1" bestFit="1" customWidth="1"/>
    <col min="12037" max="12037" width="33" style="1" customWidth="1"/>
    <col min="12038" max="12038" width="14.42578125" style="1" bestFit="1" customWidth="1"/>
    <col min="12039" max="12039" width="23.7109375" style="1" bestFit="1" customWidth="1"/>
    <col min="12040" max="12040" width="19.85546875" style="1" bestFit="1" customWidth="1"/>
    <col min="12041" max="12041" width="5.7109375" style="1" bestFit="1" customWidth="1"/>
    <col min="12042" max="12044" width="4.7109375" style="1" bestFit="1" customWidth="1"/>
    <col min="12045" max="12045" width="6.7109375" style="1" bestFit="1" customWidth="1"/>
    <col min="12046" max="12046" width="11.42578125" style="1"/>
    <col min="12047" max="12047" width="39.7109375" style="1" bestFit="1" customWidth="1"/>
    <col min="12048" max="12048" width="25" style="1" bestFit="1" customWidth="1"/>
    <col min="12049" max="12049" width="7.140625" style="1" bestFit="1" customWidth="1"/>
    <col min="12050" max="12289" width="11.42578125" style="1"/>
    <col min="12290" max="12290" width="3.5703125" style="1" customWidth="1"/>
    <col min="12291" max="12291" width="59" style="1" customWidth="1"/>
    <col min="12292" max="12292" width="22.140625" style="1" bestFit="1" customWidth="1"/>
    <col min="12293" max="12293" width="33" style="1" customWidth="1"/>
    <col min="12294" max="12294" width="14.42578125" style="1" bestFit="1" customWidth="1"/>
    <col min="12295" max="12295" width="23.7109375" style="1" bestFit="1" customWidth="1"/>
    <col min="12296" max="12296" width="19.85546875" style="1" bestFit="1" customWidth="1"/>
    <col min="12297" max="12297" width="5.7109375" style="1" bestFit="1" customWidth="1"/>
    <col min="12298" max="12300" width="4.7109375" style="1" bestFit="1" customWidth="1"/>
    <col min="12301" max="12301" width="6.7109375" style="1" bestFit="1" customWidth="1"/>
    <col min="12302" max="12302" width="11.42578125" style="1"/>
    <col min="12303" max="12303" width="39.7109375" style="1" bestFit="1" customWidth="1"/>
    <col min="12304" max="12304" width="25" style="1" bestFit="1" customWidth="1"/>
    <col min="12305" max="12305" width="7.140625" style="1" bestFit="1" customWidth="1"/>
    <col min="12306" max="12545" width="11.42578125" style="1"/>
    <col min="12546" max="12546" width="3.5703125" style="1" customWidth="1"/>
    <col min="12547" max="12547" width="59" style="1" customWidth="1"/>
    <col min="12548" max="12548" width="22.140625" style="1" bestFit="1" customWidth="1"/>
    <col min="12549" max="12549" width="33" style="1" customWidth="1"/>
    <col min="12550" max="12550" width="14.42578125" style="1" bestFit="1" customWidth="1"/>
    <col min="12551" max="12551" width="23.7109375" style="1" bestFit="1" customWidth="1"/>
    <col min="12552" max="12552" width="19.85546875" style="1" bestFit="1" customWidth="1"/>
    <col min="12553" max="12553" width="5.7109375" style="1" bestFit="1" customWidth="1"/>
    <col min="12554" max="12556" width="4.7109375" style="1" bestFit="1" customWidth="1"/>
    <col min="12557" max="12557" width="6.7109375" style="1" bestFit="1" customWidth="1"/>
    <col min="12558" max="12558" width="11.42578125" style="1"/>
    <col min="12559" max="12559" width="39.7109375" style="1" bestFit="1" customWidth="1"/>
    <col min="12560" max="12560" width="25" style="1" bestFit="1" customWidth="1"/>
    <col min="12561" max="12561" width="7.140625" style="1" bestFit="1" customWidth="1"/>
    <col min="12562" max="12801" width="11.42578125" style="1"/>
    <col min="12802" max="12802" width="3.5703125" style="1" customWidth="1"/>
    <col min="12803" max="12803" width="59" style="1" customWidth="1"/>
    <col min="12804" max="12804" width="22.140625" style="1" bestFit="1" customWidth="1"/>
    <col min="12805" max="12805" width="33" style="1" customWidth="1"/>
    <col min="12806" max="12806" width="14.42578125" style="1" bestFit="1" customWidth="1"/>
    <col min="12807" max="12807" width="23.7109375" style="1" bestFit="1" customWidth="1"/>
    <col min="12808" max="12808" width="19.85546875" style="1" bestFit="1" customWidth="1"/>
    <col min="12809" max="12809" width="5.7109375" style="1" bestFit="1" customWidth="1"/>
    <col min="12810" max="12812" width="4.7109375" style="1" bestFit="1" customWidth="1"/>
    <col min="12813" max="12813" width="6.7109375" style="1" bestFit="1" customWidth="1"/>
    <col min="12814" max="12814" width="11.42578125" style="1"/>
    <col min="12815" max="12815" width="39.7109375" style="1" bestFit="1" customWidth="1"/>
    <col min="12816" max="12816" width="25" style="1" bestFit="1" customWidth="1"/>
    <col min="12817" max="12817" width="7.140625" style="1" bestFit="1" customWidth="1"/>
    <col min="12818" max="13057" width="11.42578125" style="1"/>
    <col min="13058" max="13058" width="3.5703125" style="1" customWidth="1"/>
    <col min="13059" max="13059" width="59" style="1" customWidth="1"/>
    <col min="13060" max="13060" width="22.140625" style="1" bestFit="1" customWidth="1"/>
    <col min="13061" max="13061" width="33" style="1" customWidth="1"/>
    <col min="13062" max="13062" width="14.42578125" style="1" bestFit="1" customWidth="1"/>
    <col min="13063" max="13063" width="23.7109375" style="1" bestFit="1" customWidth="1"/>
    <col min="13064" max="13064" width="19.85546875" style="1" bestFit="1" customWidth="1"/>
    <col min="13065" max="13065" width="5.7109375" style="1" bestFit="1" customWidth="1"/>
    <col min="13066" max="13068" width="4.7109375" style="1" bestFit="1" customWidth="1"/>
    <col min="13069" max="13069" width="6.7109375" style="1" bestFit="1" customWidth="1"/>
    <col min="13070" max="13070" width="11.42578125" style="1"/>
    <col min="13071" max="13071" width="39.7109375" style="1" bestFit="1" customWidth="1"/>
    <col min="13072" max="13072" width="25" style="1" bestFit="1" customWidth="1"/>
    <col min="13073" max="13073" width="7.140625" style="1" bestFit="1" customWidth="1"/>
    <col min="13074" max="13313" width="11.42578125" style="1"/>
    <col min="13314" max="13314" width="3.5703125" style="1" customWidth="1"/>
    <col min="13315" max="13315" width="59" style="1" customWidth="1"/>
    <col min="13316" max="13316" width="22.140625" style="1" bestFit="1" customWidth="1"/>
    <col min="13317" max="13317" width="33" style="1" customWidth="1"/>
    <col min="13318" max="13318" width="14.42578125" style="1" bestFit="1" customWidth="1"/>
    <col min="13319" max="13319" width="23.7109375" style="1" bestFit="1" customWidth="1"/>
    <col min="13320" max="13320" width="19.85546875" style="1" bestFit="1" customWidth="1"/>
    <col min="13321" max="13321" width="5.7109375" style="1" bestFit="1" customWidth="1"/>
    <col min="13322" max="13324" width="4.7109375" style="1" bestFit="1" customWidth="1"/>
    <col min="13325" max="13325" width="6.7109375" style="1" bestFit="1" customWidth="1"/>
    <col min="13326" max="13326" width="11.42578125" style="1"/>
    <col min="13327" max="13327" width="39.7109375" style="1" bestFit="1" customWidth="1"/>
    <col min="13328" max="13328" width="25" style="1" bestFit="1" customWidth="1"/>
    <col min="13329" max="13329" width="7.140625" style="1" bestFit="1" customWidth="1"/>
    <col min="13330" max="13569" width="11.42578125" style="1"/>
    <col min="13570" max="13570" width="3.5703125" style="1" customWidth="1"/>
    <col min="13571" max="13571" width="59" style="1" customWidth="1"/>
    <col min="13572" max="13572" width="22.140625" style="1" bestFit="1" customWidth="1"/>
    <col min="13573" max="13573" width="33" style="1" customWidth="1"/>
    <col min="13574" max="13574" width="14.42578125" style="1" bestFit="1" customWidth="1"/>
    <col min="13575" max="13575" width="23.7109375" style="1" bestFit="1" customWidth="1"/>
    <col min="13576" max="13576" width="19.85546875" style="1" bestFit="1" customWidth="1"/>
    <col min="13577" max="13577" width="5.7109375" style="1" bestFit="1" customWidth="1"/>
    <col min="13578" max="13580" width="4.7109375" style="1" bestFit="1" customWidth="1"/>
    <col min="13581" max="13581" width="6.7109375" style="1" bestFit="1" customWidth="1"/>
    <col min="13582" max="13582" width="11.42578125" style="1"/>
    <col min="13583" max="13583" width="39.7109375" style="1" bestFit="1" customWidth="1"/>
    <col min="13584" max="13584" width="25" style="1" bestFit="1" customWidth="1"/>
    <col min="13585" max="13585" width="7.140625" style="1" bestFit="1" customWidth="1"/>
    <col min="13586" max="13825" width="11.42578125" style="1"/>
    <col min="13826" max="13826" width="3.5703125" style="1" customWidth="1"/>
    <col min="13827" max="13827" width="59" style="1" customWidth="1"/>
    <col min="13828" max="13828" width="22.140625" style="1" bestFit="1" customWidth="1"/>
    <col min="13829" max="13829" width="33" style="1" customWidth="1"/>
    <col min="13830" max="13830" width="14.42578125" style="1" bestFit="1" customWidth="1"/>
    <col min="13831" max="13831" width="23.7109375" style="1" bestFit="1" customWidth="1"/>
    <col min="13832" max="13832" width="19.85546875" style="1" bestFit="1" customWidth="1"/>
    <col min="13833" max="13833" width="5.7109375" style="1" bestFit="1" customWidth="1"/>
    <col min="13834" max="13836" width="4.7109375" style="1" bestFit="1" customWidth="1"/>
    <col min="13837" max="13837" width="6.7109375" style="1" bestFit="1" customWidth="1"/>
    <col min="13838" max="13838" width="11.42578125" style="1"/>
    <col min="13839" max="13839" width="39.7109375" style="1" bestFit="1" customWidth="1"/>
    <col min="13840" max="13840" width="25" style="1" bestFit="1" customWidth="1"/>
    <col min="13841" max="13841" width="7.140625" style="1" bestFit="1" customWidth="1"/>
    <col min="13842" max="14081" width="11.42578125" style="1"/>
    <col min="14082" max="14082" width="3.5703125" style="1" customWidth="1"/>
    <col min="14083" max="14083" width="59" style="1" customWidth="1"/>
    <col min="14084" max="14084" width="22.140625" style="1" bestFit="1" customWidth="1"/>
    <col min="14085" max="14085" width="33" style="1" customWidth="1"/>
    <col min="14086" max="14086" width="14.42578125" style="1" bestFit="1" customWidth="1"/>
    <col min="14087" max="14087" width="23.7109375" style="1" bestFit="1" customWidth="1"/>
    <col min="14088" max="14088" width="19.85546875" style="1" bestFit="1" customWidth="1"/>
    <col min="14089" max="14089" width="5.7109375" style="1" bestFit="1" customWidth="1"/>
    <col min="14090" max="14092" width="4.7109375" style="1" bestFit="1" customWidth="1"/>
    <col min="14093" max="14093" width="6.7109375" style="1" bestFit="1" customWidth="1"/>
    <col min="14094" max="14094" width="11.42578125" style="1"/>
    <col min="14095" max="14095" width="39.7109375" style="1" bestFit="1" customWidth="1"/>
    <col min="14096" max="14096" width="25" style="1" bestFit="1" customWidth="1"/>
    <col min="14097" max="14097" width="7.140625" style="1" bestFit="1" customWidth="1"/>
    <col min="14098" max="14337" width="11.42578125" style="1"/>
    <col min="14338" max="14338" width="3.5703125" style="1" customWidth="1"/>
    <col min="14339" max="14339" width="59" style="1" customWidth="1"/>
    <col min="14340" max="14340" width="22.140625" style="1" bestFit="1" customWidth="1"/>
    <col min="14341" max="14341" width="33" style="1" customWidth="1"/>
    <col min="14342" max="14342" width="14.42578125" style="1" bestFit="1" customWidth="1"/>
    <col min="14343" max="14343" width="23.7109375" style="1" bestFit="1" customWidth="1"/>
    <col min="14344" max="14344" width="19.85546875" style="1" bestFit="1" customWidth="1"/>
    <col min="14345" max="14345" width="5.7109375" style="1" bestFit="1" customWidth="1"/>
    <col min="14346" max="14348" width="4.7109375" style="1" bestFit="1" customWidth="1"/>
    <col min="14349" max="14349" width="6.7109375" style="1" bestFit="1" customWidth="1"/>
    <col min="14350" max="14350" width="11.42578125" style="1"/>
    <col min="14351" max="14351" width="39.7109375" style="1" bestFit="1" customWidth="1"/>
    <col min="14352" max="14352" width="25" style="1" bestFit="1" customWidth="1"/>
    <col min="14353" max="14353" width="7.140625" style="1" bestFit="1" customWidth="1"/>
    <col min="14354" max="14593" width="11.42578125" style="1"/>
    <col min="14594" max="14594" width="3.5703125" style="1" customWidth="1"/>
    <col min="14595" max="14595" width="59" style="1" customWidth="1"/>
    <col min="14596" max="14596" width="22.140625" style="1" bestFit="1" customWidth="1"/>
    <col min="14597" max="14597" width="33" style="1" customWidth="1"/>
    <col min="14598" max="14598" width="14.42578125" style="1" bestFit="1" customWidth="1"/>
    <col min="14599" max="14599" width="23.7109375" style="1" bestFit="1" customWidth="1"/>
    <col min="14600" max="14600" width="19.85546875" style="1" bestFit="1" customWidth="1"/>
    <col min="14601" max="14601" width="5.7109375" style="1" bestFit="1" customWidth="1"/>
    <col min="14602" max="14604" width="4.7109375" style="1" bestFit="1" customWidth="1"/>
    <col min="14605" max="14605" width="6.7109375" style="1" bestFit="1" customWidth="1"/>
    <col min="14606" max="14606" width="11.42578125" style="1"/>
    <col min="14607" max="14607" width="39.7109375" style="1" bestFit="1" customWidth="1"/>
    <col min="14608" max="14608" width="25" style="1" bestFit="1" customWidth="1"/>
    <col min="14609" max="14609" width="7.140625" style="1" bestFit="1" customWidth="1"/>
    <col min="14610" max="14849" width="11.42578125" style="1"/>
    <col min="14850" max="14850" width="3.5703125" style="1" customWidth="1"/>
    <col min="14851" max="14851" width="59" style="1" customWidth="1"/>
    <col min="14852" max="14852" width="22.140625" style="1" bestFit="1" customWidth="1"/>
    <col min="14853" max="14853" width="33" style="1" customWidth="1"/>
    <col min="14854" max="14854" width="14.42578125" style="1" bestFit="1" customWidth="1"/>
    <col min="14855" max="14855" width="23.7109375" style="1" bestFit="1" customWidth="1"/>
    <col min="14856" max="14856" width="19.85546875" style="1" bestFit="1" customWidth="1"/>
    <col min="14857" max="14857" width="5.7109375" style="1" bestFit="1" customWidth="1"/>
    <col min="14858" max="14860" width="4.7109375" style="1" bestFit="1" customWidth="1"/>
    <col min="14861" max="14861" width="6.7109375" style="1" bestFit="1" customWidth="1"/>
    <col min="14862" max="14862" width="11.42578125" style="1"/>
    <col min="14863" max="14863" width="39.7109375" style="1" bestFit="1" customWidth="1"/>
    <col min="14864" max="14864" width="25" style="1" bestFit="1" customWidth="1"/>
    <col min="14865" max="14865" width="7.140625" style="1" bestFit="1" customWidth="1"/>
    <col min="14866" max="15105" width="11.42578125" style="1"/>
    <col min="15106" max="15106" width="3.5703125" style="1" customWidth="1"/>
    <col min="15107" max="15107" width="59" style="1" customWidth="1"/>
    <col min="15108" max="15108" width="22.140625" style="1" bestFit="1" customWidth="1"/>
    <col min="15109" max="15109" width="33" style="1" customWidth="1"/>
    <col min="15110" max="15110" width="14.42578125" style="1" bestFit="1" customWidth="1"/>
    <col min="15111" max="15111" width="23.7109375" style="1" bestFit="1" customWidth="1"/>
    <col min="15112" max="15112" width="19.85546875" style="1" bestFit="1" customWidth="1"/>
    <col min="15113" max="15113" width="5.7109375" style="1" bestFit="1" customWidth="1"/>
    <col min="15114" max="15116" width="4.7109375" style="1" bestFit="1" customWidth="1"/>
    <col min="15117" max="15117" width="6.7109375" style="1" bestFit="1" customWidth="1"/>
    <col min="15118" max="15118" width="11.42578125" style="1"/>
    <col min="15119" max="15119" width="39.7109375" style="1" bestFit="1" customWidth="1"/>
    <col min="15120" max="15120" width="25" style="1" bestFit="1" customWidth="1"/>
    <col min="15121" max="15121" width="7.140625" style="1" bestFit="1" customWidth="1"/>
    <col min="15122" max="15361" width="11.42578125" style="1"/>
    <col min="15362" max="15362" width="3.5703125" style="1" customWidth="1"/>
    <col min="15363" max="15363" width="59" style="1" customWidth="1"/>
    <col min="15364" max="15364" width="22.140625" style="1" bestFit="1" customWidth="1"/>
    <col min="15365" max="15365" width="33" style="1" customWidth="1"/>
    <col min="15366" max="15366" width="14.42578125" style="1" bestFit="1" customWidth="1"/>
    <col min="15367" max="15367" width="23.7109375" style="1" bestFit="1" customWidth="1"/>
    <col min="15368" max="15368" width="19.85546875" style="1" bestFit="1" customWidth="1"/>
    <col min="15369" max="15369" width="5.7109375" style="1" bestFit="1" customWidth="1"/>
    <col min="15370" max="15372" width="4.7109375" style="1" bestFit="1" customWidth="1"/>
    <col min="15373" max="15373" width="6.7109375" style="1" bestFit="1" customWidth="1"/>
    <col min="15374" max="15374" width="11.42578125" style="1"/>
    <col min="15375" max="15375" width="39.7109375" style="1" bestFit="1" customWidth="1"/>
    <col min="15376" max="15376" width="25" style="1" bestFit="1" customWidth="1"/>
    <col min="15377" max="15377" width="7.140625" style="1" bestFit="1" customWidth="1"/>
    <col min="15378" max="15617" width="11.42578125" style="1"/>
    <col min="15618" max="15618" width="3.5703125" style="1" customWidth="1"/>
    <col min="15619" max="15619" width="59" style="1" customWidth="1"/>
    <col min="15620" max="15620" width="22.140625" style="1" bestFit="1" customWidth="1"/>
    <col min="15621" max="15621" width="33" style="1" customWidth="1"/>
    <col min="15622" max="15622" width="14.42578125" style="1" bestFit="1" customWidth="1"/>
    <col min="15623" max="15623" width="23.7109375" style="1" bestFit="1" customWidth="1"/>
    <col min="15624" max="15624" width="19.85546875" style="1" bestFit="1" customWidth="1"/>
    <col min="15625" max="15625" width="5.7109375" style="1" bestFit="1" customWidth="1"/>
    <col min="15626" max="15628" width="4.7109375" style="1" bestFit="1" customWidth="1"/>
    <col min="15629" max="15629" width="6.7109375" style="1" bestFit="1" customWidth="1"/>
    <col min="15630" max="15630" width="11.42578125" style="1"/>
    <col min="15631" max="15631" width="39.7109375" style="1" bestFit="1" customWidth="1"/>
    <col min="15632" max="15632" width="25" style="1" bestFit="1" customWidth="1"/>
    <col min="15633" max="15633" width="7.140625" style="1" bestFit="1" customWidth="1"/>
    <col min="15634" max="15873" width="11.42578125" style="1"/>
    <col min="15874" max="15874" width="3.5703125" style="1" customWidth="1"/>
    <col min="15875" max="15875" width="59" style="1" customWidth="1"/>
    <col min="15876" max="15876" width="22.140625" style="1" bestFit="1" customWidth="1"/>
    <col min="15877" max="15877" width="33" style="1" customWidth="1"/>
    <col min="15878" max="15878" width="14.42578125" style="1" bestFit="1" customWidth="1"/>
    <col min="15879" max="15879" width="23.7109375" style="1" bestFit="1" customWidth="1"/>
    <col min="15880" max="15880" width="19.85546875" style="1" bestFit="1" customWidth="1"/>
    <col min="15881" max="15881" width="5.7109375" style="1" bestFit="1" customWidth="1"/>
    <col min="15882" max="15884" width="4.7109375" style="1" bestFit="1" customWidth="1"/>
    <col min="15885" max="15885" width="6.7109375" style="1" bestFit="1" customWidth="1"/>
    <col min="15886" max="15886" width="11.42578125" style="1"/>
    <col min="15887" max="15887" width="39.7109375" style="1" bestFit="1" customWidth="1"/>
    <col min="15888" max="15888" width="25" style="1" bestFit="1" customWidth="1"/>
    <col min="15889" max="15889" width="7.140625" style="1" bestFit="1" customWidth="1"/>
    <col min="15890" max="16129" width="11.42578125" style="1"/>
    <col min="16130" max="16130" width="3.5703125" style="1" customWidth="1"/>
    <col min="16131" max="16131" width="59" style="1" customWidth="1"/>
    <col min="16132" max="16132" width="22.140625" style="1" bestFit="1" customWidth="1"/>
    <col min="16133" max="16133" width="33" style="1" customWidth="1"/>
    <col min="16134" max="16134" width="14.42578125" style="1" bestFit="1" customWidth="1"/>
    <col min="16135" max="16135" width="23.7109375" style="1" bestFit="1" customWidth="1"/>
    <col min="16136" max="16136" width="19.85546875" style="1" bestFit="1" customWidth="1"/>
    <col min="16137" max="16137" width="5.7109375" style="1" bestFit="1" customWidth="1"/>
    <col min="16138" max="16140" width="4.7109375" style="1" bestFit="1" customWidth="1"/>
    <col min="16141" max="16141" width="6.7109375" style="1" bestFit="1" customWidth="1"/>
    <col min="16142" max="16142" width="11.42578125" style="1"/>
    <col min="16143" max="16143" width="39.7109375" style="1" bestFit="1" customWidth="1"/>
    <col min="16144" max="16144" width="25" style="1" bestFit="1" customWidth="1"/>
    <col min="16145" max="16145" width="7.140625" style="1" bestFit="1" customWidth="1"/>
    <col min="16146" max="16375" width="11.42578125" style="1"/>
    <col min="16376" max="16378" width="11.42578125" style="1" customWidth="1"/>
    <col min="16379" max="16384" width="11.42578125" style="1"/>
  </cols>
  <sheetData>
    <row r="8" spans="1:15" ht="14.25" customHeight="1">
      <c r="A8" s="422" t="s">
        <v>170</v>
      </c>
      <c r="B8" s="422"/>
      <c r="C8" s="422"/>
      <c r="D8" s="422"/>
      <c r="E8" s="422"/>
      <c r="F8" s="422"/>
      <c r="G8" s="422"/>
      <c r="H8" s="422"/>
      <c r="I8" s="422"/>
      <c r="J8" s="422"/>
      <c r="K8" s="422"/>
      <c r="L8" s="422"/>
      <c r="M8" s="422"/>
      <c r="N8" s="422"/>
      <c r="O8" s="422"/>
    </row>
    <row r="9" spans="1:15" ht="33" customHeight="1" thickBot="1">
      <c r="A9" s="422"/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</row>
    <row r="10" spans="1:15" ht="61.5" customHeight="1">
      <c r="A10" s="750" t="s">
        <v>7</v>
      </c>
      <c r="B10" s="746" t="s">
        <v>8</v>
      </c>
      <c r="C10" s="746" t="s">
        <v>9</v>
      </c>
      <c r="D10" s="746" t="s">
        <v>10</v>
      </c>
      <c r="E10" s="746" t="s">
        <v>11</v>
      </c>
      <c r="F10" s="752" t="s">
        <v>12</v>
      </c>
      <c r="G10" s="752"/>
      <c r="H10" s="752"/>
      <c r="I10" s="752"/>
      <c r="J10" s="746" t="s">
        <v>13</v>
      </c>
      <c r="K10" s="746" t="s">
        <v>14</v>
      </c>
      <c r="L10" s="746"/>
      <c r="M10" s="474" t="s">
        <v>15</v>
      </c>
      <c r="N10" s="474"/>
      <c r="O10" s="748" t="s">
        <v>4</v>
      </c>
    </row>
    <row r="11" spans="1:15" ht="46.5" customHeight="1" thickBot="1">
      <c r="A11" s="751"/>
      <c r="B11" s="747"/>
      <c r="C11" s="747"/>
      <c r="D11" s="747"/>
      <c r="E11" s="747"/>
      <c r="F11" s="72" t="s">
        <v>0</v>
      </c>
      <c r="G11" s="72" t="s">
        <v>1</v>
      </c>
      <c r="H11" s="72" t="s">
        <v>2</v>
      </c>
      <c r="I11" s="72" t="s">
        <v>3</v>
      </c>
      <c r="J11" s="747"/>
      <c r="K11" s="32" t="s">
        <v>16</v>
      </c>
      <c r="L11" s="73" t="s">
        <v>17</v>
      </c>
      <c r="M11" s="32" t="s">
        <v>18</v>
      </c>
      <c r="N11" s="32" t="s">
        <v>19</v>
      </c>
      <c r="O11" s="749"/>
    </row>
    <row r="12" spans="1:15" ht="77.25" customHeight="1">
      <c r="A12" s="482" t="s">
        <v>20</v>
      </c>
      <c r="B12" s="68" t="s">
        <v>21</v>
      </c>
      <c r="C12" s="68" t="s">
        <v>22</v>
      </c>
      <c r="D12" s="68" t="s">
        <v>23</v>
      </c>
      <c r="E12" s="69" t="s">
        <v>24</v>
      </c>
      <c r="F12" s="70">
        <v>0.25</v>
      </c>
      <c r="G12" s="70">
        <v>0.25</v>
      </c>
      <c r="H12" s="70">
        <v>0.25</v>
      </c>
      <c r="I12" s="70">
        <v>0.25</v>
      </c>
      <c r="J12" s="71" t="s">
        <v>25</v>
      </c>
      <c r="K12" s="486" t="s">
        <v>26</v>
      </c>
      <c r="L12" s="486" t="s">
        <v>27</v>
      </c>
      <c r="M12" s="486" t="s">
        <v>28</v>
      </c>
      <c r="N12" s="486" t="s">
        <v>29</v>
      </c>
      <c r="O12" s="509"/>
    </row>
    <row r="13" spans="1:15" ht="78.75" customHeight="1">
      <c r="A13" s="483"/>
      <c r="B13" s="54" t="s">
        <v>30</v>
      </c>
      <c r="C13" s="54" t="s">
        <v>22</v>
      </c>
      <c r="D13" s="54" t="s">
        <v>31</v>
      </c>
      <c r="E13" s="55" t="s">
        <v>24</v>
      </c>
      <c r="F13" s="56">
        <v>0.25</v>
      </c>
      <c r="G13" s="56">
        <v>0.25</v>
      </c>
      <c r="H13" s="56">
        <v>0.25</v>
      </c>
      <c r="I13" s="56">
        <v>0.25</v>
      </c>
      <c r="J13" s="55" t="s">
        <v>32</v>
      </c>
      <c r="K13" s="737"/>
      <c r="L13" s="737"/>
      <c r="M13" s="737"/>
      <c r="N13" s="737"/>
      <c r="O13" s="735"/>
    </row>
    <row r="14" spans="1:15" ht="78.75">
      <c r="A14" s="483"/>
      <c r="B14" s="54" t="s">
        <v>33</v>
      </c>
      <c r="C14" s="54" t="s">
        <v>22</v>
      </c>
      <c r="D14" s="54" t="s">
        <v>34</v>
      </c>
      <c r="E14" s="55" t="s">
        <v>24</v>
      </c>
      <c r="F14" s="56">
        <v>0.25</v>
      </c>
      <c r="G14" s="56">
        <v>0.25</v>
      </c>
      <c r="H14" s="56">
        <v>0.25</v>
      </c>
      <c r="I14" s="56">
        <v>0.25</v>
      </c>
      <c r="J14" s="54" t="s">
        <v>35</v>
      </c>
      <c r="K14" s="737"/>
      <c r="L14" s="737"/>
      <c r="M14" s="737"/>
      <c r="N14" s="737"/>
      <c r="O14" s="735"/>
    </row>
    <row r="15" spans="1:15" ht="67.5" customHeight="1">
      <c r="A15" s="483"/>
      <c r="B15" s="54" t="s">
        <v>36</v>
      </c>
      <c r="C15" s="54" t="s">
        <v>22</v>
      </c>
      <c r="D15" s="54" t="s">
        <v>37</v>
      </c>
      <c r="E15" s="55" t="s">
        <v>24</v>
      </c>
      <c r="F15" s="56">
        <v>0.25</v>
      </c>
      <c r="G15" s="56">
        <v>0.25</v>
      </c>
      <c r="H15" s="56">
        <v>0.25</v>
      </c>
      <c r="I15" s="56">
        <v>0.25</v>
      </c>
      <c r="J15" s="54" t="s">
        <v>38</v>
      </c>
      <c r="K15" s="737"/>
      <c r="L15" s="737"/>
      <c r="M15" s="737"/>
      <c r="N15" s="737"/>
      <c r="O15" s="735"/>
    </row>
    <row r="16" spans="1:15" ht="396.75" customHeight="1">
      <c r="A16" s="58" t="s">
        <v>39</v>
      </c>
      <c r="B16" s="59" t="s">
        <v>40</v>
      </c>
      <c r="C16" s="54" t="s">
        <v>22</v>
      </c>
      <c r="D16" s="59" t="s">
        <v>41</v>
      </c>
      <c r="E16" s="55" t="s">
        <v>24</v>
      </c>
      <c r="F16" s="56">
        <v>0.25</v>
      </c>
      <c r="G16" s="56">
        <v>0.25</v>
      </c>
      <c r="H16" s="56">
        <v>0.25</v>
      </c>
      <c r="I16" s="56">
        <v>0.25</v>
      </c>
      <c r="J16" s="54" t="s">
        <v>42</v>
      </c>
      <c r="K16" s="60" t="s">
        <v>26</v>
      </c>
      <c r="L16" s="60" t="s">
        <v>43</v>
      </c>
      <c r="M16" s="61" t="s">
        <v>44</v>
      </c>
      <c r="N16" s="60" t="s">
        <v>45</v>
      </c>
      <c r="O16" s="62"/>
    </row>
    <row r="17" spans="1:15" ht="69.75" customHeight="1">
      <c r="A17" s="58" t="s">
        <v>46</v>
      </c>
      <c r="B17" s="59" t="s">
        <v>47</v>
      </c>
      <c r="C17" s="54" t="s">
        <v>22</v>
      </c>
      <c r="D17" s="59" t="s">
        <v>48</v>
      </c>
      <c r="E17" s="55" t="s">
        <v>24</v>
      </c>
      <c r="F17" s="56">
        <v>0.25</v>
      </c>
      <c r="G17" s="56">
        <v>0.25</v>
      </c>
      <c r="H17" s="56">
        <v>0.25</v>
      </c>
      <c r="I17" s="56">
        <v>0.25</v>
      </c>
      <c r="J17" s="54" t="s">
        <v>49</v>
      </c>
      <c r="K17" s="61" t="s">
        <v>50</v>
      </c>
      <c r="L17" s="61" t="s">
        <v>51</v>
      </c>
      <c r="M17" s="61"/>
      <c r="N17" s="61"/>
      <c r="O17" s="63"/>
    </row>
    <row r="18" spans="1:15" ht="75.75" customHeight="1">
      <c r="A18" s="738" t="s">
        <v>52</v>
      </c>
      <c r="B18" s="54" t="s">
        <v>53</v>
      </c>
      <c r="C18" s="54" t="s">
        <v>54</v>
      </c>
      <c r="D18" s="59" t="s">
        <v>55</v>
      </c>
      <c r="E18" s="55" t="s">
        <v>24</v>
      </c>
      <c r="F18" s="56">
        <v>0.25</v>
      </c>
      <c r="G18" s="56">
        <v>0.25</v>
      </c>
      <c r="H18" s="56">
        <v>0.25</v>
      </c>
      <c r="I18" s="56">
        <v>0.25</v>
      </c>
      <c r="J18" s="54" t="s">
        <v>49</v>
      </c>
      <c r="K18" s="734" t="s">
        <v>26</v>
      </c>
      <c r="L18" s="734" t="s">
        <v>56</v>
      </c>
      <c r="M18" s="61"/>
      <c r="N18" s="61"/>
      <c r="O18" s="735">
        <v>900000</v>
      </c>
    </row>
    <row r="19" spans="1:15" ht="86.25" customHeight="1">
      <c r="A19" s="744"/>
      <c r="B19" s="54" t="s">
        <v>57</v>
      </c>
      <c r="C19" s="54" t="s">
        <v>22</v>
      </c>
      <c r="D19" s="59" t="s">
        <v>58</v>
      </c>
      <c r="E19" s="55" t="s">
        <v>24</v>
      </c>
      <c r="F19" s="56">
        <v>0.25</v>
      </c>
      <c r="G19" s="56">
        <v>0.25</v>
      </c>
      <c r="H19" s="56">
        <v>0.25</v>
      </c>
      <c r="I19" s="56">
        <v>0.25</v>
      </c>
      <c r="J19" s="54" t="s">
        <v>59</v>
      </c>
      <c r="K19" s="734"/>
      <c r="L19" s="734"/>
      <c r="M19" s="61"/>
      <c r="N19" s="61"/>
      <c r="O19" s="735"/>
    </row>
    <row r="20" spans="1:15" ht="81.75" customHeight="1">
      <c r="A20" s="744"/>
      <c r="B20" s="54" t="s">
        <v>60</v>
      </c>
      <c r="C20" s="54" t="s">
        <v>61</v>
      </c>
      <c r="D20" s="59" t="s">
        <v>62</v>
      </c>
      <c r="E20" s="55" t="s">
        <v>24</v>
      </c>
      <c r="F20" s="56">
        <v>0.25</v>
      </c>
      <c r="G20" s="56">
        <v>0.25</v>
      </c>
      <c r="H20" s="56">
        <v>0.25</v>
      </c>
      <c r="I20" s="56">
        <v>0.25</v>
      </c>
      <c r="J20" s="54" t="s">
        <v>63</v>
      </c>
      <c r="K20" s="734"/>
      <c r="L20" s="734"/>
      <c r="M20" s="61"/>
      <c r="N20" s="61"/>
      <c r="O20" s="735"/>
    </row>
    <row r="21" spans="1:15" ht="78.75" customHeight="1">
      <c r="A21" s="744"/>
      <c r="B21" s="59" t="s">
        <v>64</v>
      </c>
      <c r="C21" s="54" t="s">
        <v>54</v>
      </c>
      <c r="D21" s="54" t="s">
        <v>65</v>
      </c>
      <c r="E21" s="55" t="s">
        <v>24</v>
      </c>
      <c r="F21" s="56">
        <v>0.25</v>
      </c>
      <c r="G21" s="56">
        <v>0.25</v>
      </c>
      <c r="H21" s="56">
        <v>0.25</v>
      </c>
      <c r="I21" s="56">
        <v>0.25</v>
      </c>
      <c r="J21" s="54" t="s">
        <v>66</v>
      </c>
      <c r="K21" s="734"/>
      <c r="L21" s="734"/>
      <c r="M21" s="61"/>
      <c r="N21" s="61"/>
      <c r="O21" s="735"/>
    </row>
    <row r="22" spans="1:15" ht="79.5" customHeight="1">
      <c r="A22" s="738" t="s">
        <v>67</v>
      </c>
      <c r="B22" s="54" t="s">
        <v>68</v>
      </c>
      <c r="C22" s="54" t="s">
        <v>69</v>
      </c>
      <c r="D22" s="59" t="s">
        <v>70</v>
      </c>
      <c r="E22" s="55" t="s">
        <v>24</v>
      </c>
      <c r="F22" s="56">
        <v>0.25</v>
      </c>
      <c r="G22" s="56">
        <v>0.25</v>
      </c>
      <c r="H22" s="56">
        <v>0.25</v>
      </c>
      <c r="I22" s="56">
        <v>0.25</v>
      </c>
      <c r="J22" s="54" t="s">
        <v>71</v>
      </c>
      <c r="K22" s="734" t="s">
        <v>50</v>
      </c>
      <c r="L22" s="734" t="s">
        <v>72</v>
      </c>
      <c r="M22" s="61"/>
      <c r="N22" s="61"/>
      <c r="O22" s="735"/>
    </row>
    <row r="23" spans="1:15" ht="87.75" customHeight="1">
      <c r="A23" s="738"/>
      <c r="B23" s="59" t="s">
        <v>73</v>
      </c>
      <c r="C23" s="54" t="s">
        <v>22</v>
      </c>
      <c r="D23" s="59" t="s">
        <v>74</v>
      </c>
      <c r="E23" s="55" t="s">
        <v>24</v>
      </c>
      <c r="F23" s="56">
        <v>0.25</v>
      </c>
      <c r="G23" s="56">
        <v>0.25</v>
      </c>
      <c r="H23" s="56">
        <v>0.25</v>
      </c>
      <c r="I23" s="56">
        <v>0.25</v>
      </c>
      <c r="J23" s="54" t="s">
        <v>75</v>
      </c>
      <c r="K23" s="734"/>
      <c r="L23" s="734"/>
      <c r="M23" s="61"/>
      <c r="N23" s="61"/>
      <c r="O23" s="735"/>
    </row>
    <row r="24" spans="1:15" ht="77.25" customHeight="1">
      <c r="A24" s="738"/>
      <c r="B24" s="54" t="s">
        <v>76</v>
      </c>
      <c r="C24" s="54" t="s">
        <v>69</v>
      </c>
      <c r="D24" s="59" t="s">
        <v>77</v>
      </c>
      <c r="E24" s="55" t="s">
        <v>24</v>
      </c>
      <c r="F24" s="56">
        <v>0.25</v>
      </c>
      <c r="G24" s="56">
        <v>0.25</v>
      </c>
      <c r="H24" s="56">
        <v>0.25</v>
      </c>
      <c r="I24" s="56">
        <v>0.25</v>
      </c>
      <c r="J24" s="54" t="s">
        <v>78</v>
      </c>
      <c r="K24" s="734"/>
      <c r="L24" s="734"/>
      <c r="M24" s="61"/>
      <c r="N24" s="61"/>
      <c r="O24" s="735"/>
    </row>
    <row r="25" spans="1:15" ht="82.5" customHeight="1">
      <c r="A25" s="738"/>
      <c r="B25" s="59" t="s">
        <v>79</v>
      </c>
      <c r="C25" s="54" t="s">
        <v>80</v>
      </c>
      <c r="D25" s="59" t="s">
        <v>81</v>
      </c>
      <c r="E25" s="55" t="s">
        <v>24</v>
      </c>
      <c r="F25" s="56">
        <v>0.25</v>
      </c>
      <c r="G25" s="56">
        <v>0.25</v>
      </c>
      <c r="H25" s="56">
        <v>0.25</v>
      </c>
      <c r="I25" s="56">
        <v>0.25</v>
      </c>
      <c r="J25" s="54" t="s">
        <v>82</v>
      </c>
      <c r="K25" s="734"/>
      <c r="L25" s="734" t="s">
        <v>83</v>
      </c>
      <c r="M25" s="61"/>
      <c r="N25" s="61"/>
      <c r="O25" s="735"/>
    </row>
    <row r="26" spans="1:15" ht="91.5" customHeight="1">
      <c r="A26" s="738"/>
      <c r="B26" s="54" t="s">
        <v>84</v>
      </c>
      <c r="C26" s="54" t="s">
        <v>69</v>
      </c>
      <c r="D26" s="54" t="s">
        <v>85</v>
      </c>
      <c r="E26" s="55" t="s">
        <v>24</v>
      </c>
      <c r="F26" s="56">
        <v>0.25</v>
      </c>
      <c r="G26" s="56">
        <v>0.25</v>
      </c>
      <c r="H26" s="56">
        <v>0.25</v>
      </c>
      <c r="I26" s="56">
        <v>0.25</v>
      </c>
      <c r="J26" s="54" t="s">
        <v>86</v>
      </c>
      <c r="K26" s="734"/>
      <c r="L26" s="734"/>
      <c r="M26" s="61"/>
      <c r="N26" s="61"/>
      <c r="O26" s="735"/>
    </row>
    <row r="27" spans="1:15" ht="86.25" customHeight="1">
      <c r="A27" s="738"/>
      <c r="B27" s="54" t="s">
        <v>87</v>
      </c>
      <c r="C27" s="54" t="s">
        <v>22</v>
      </c>
      <c r="D27" s="54" t="s">
        <v>88</v>
      </c>
      <c r="E27" s="55" t="s">
        <v>24</v>
      </c>
      <c r="F27" s="56">
        <v>0.25</v>
      </c>
      <c r="G27" s="56">
        <v>0.25</v>
      </c>
      <c r="H27" s="56">
        <v>0.25</v>
      </c>
      <c r="I27" s="56">
        <v>0.25</v>
      </c>
      <c r="J27" s="54" t="s">
        <v>89</v>
      </c>
      <c r="K27" s="734"/>
      <c r="L27" s="734"/>
      <c r="M27" s="61"/>
      <c r="N27" s="61"/>
      <c r="O27" s="735"/>
    </row>
    <row r="28" spans="1:15" ht="89.25" customHeight="1">
      <c r="A28" s="738"/>
      <c r="B28" s="54" t="s">
        <v>90</v>
      </c>
      <c r="C28" s="54" t="s">
        <v>22</v>
      </c>
      <c r="D28" s="54" t="s">
        <v>91</v>
      </c>
      <c r="E28" s="55" t="s">
        <v>24</v>
      </c>
      <c r="F28" s="56">
        <v>0.25</v>
      </c>
      <c r="G28" s="56">
        <v>0.25</v>
      </c>
      <c r="H28" s="56">
        <v>0.25</v>
      </c>
      <c r="I28" s="56">
        <v>0.25</v>
      </c>
      <c r="J28" s="54" t="s">
        <v>92</v>
      </c>
      <c r="K28" s="734"/>
      <c r="L28" s="734"/>
      <c r="M28" s="61"/>
      <c r="N28" s="61"/>
      <c r="O28" s="735"/>
    </row>
    <row r="29" spans="1:15" ht="87" customHeight="1">
      <c r="A29" s="738"/>
      <c r="B29" s="54" t="s">
        <v>93</v>
      </c>
      <c r="C29" s="54" t="s">
        <v>22</v>
      </c>
      <c r="D29" s="54" t="s">
        <v>94</v>
      </c>
      <c r="E29" s="55" t="s">
        <v>24</v>
      </c>
      <c r="F29" s="56">
        <v>0.25</v>
      </c>
      <c r="G29" s="56">
        <v>0.25</v>
      </c>
      <c r="H29" s="56">
        <v>0.25</v>
      </c>
      <c r="I29" s="56">
        <v>0.25</v>
      </c>
      <c r="J29" s="54" t="s">
        <v>95</v>
      </c>
      <c r="K29" s="734"/>
      <c r="L29" s="734"/>
      <c r="M29" s="61"/>
      <c r="N29" s="61"/>
      <c r="O29" s="735"/>
    </row>
    <row r="30" spans="1:15" ht="98.25" customHeight="1">
      <c r="A30" s="738"/>
      <c r="B30" s="54" t="s">
        <v>96</v>
      </c>
      <c r="C30" s="54" t="s">
        <v>22</v>
      </c>
      <c r="D30" s="54" t="s">
        <v>94</v>
      </c>
      <c r="E30" s="55" t="s">
        <v>24</v>
      </c>
      <c r="F30" s="56">
        <v>0.25</v>
      </c>
      <c r="G30" s="56">
        <v>0.25</v>
      </c>
      <c r="H30" s="56">
        <v>0.25</v>
      </c>
      <c r="I30" s="56">
        <v>0.25</v>
      </c>
      <c r="J30" s="54" t="s">
        <v>97</v>
      </c>
      <c r="K30" s="734"/>
      <c r="L30" s="734"/>
      <c r="M30" s="61"/>
      <c r="N30" s="61"/>
      <c r="O30" s="735"/>
    </row>
    <row r="31" spans="1:15" ht="92.25" customHeight="1">
      <c r="A31" s="738" t="s">
        <v>98</v>
      </c>
      <c r="B31" s="54" t="s">
        <v>99</v>
      </c>
      <c r="C31" s="54" t="s">
        <v>100</v>
      </c>
      <c r="D31" s="54" t="s">
        <v>101</v>
      </c>
      <c r="E31" s="55" t="s">
        <v>24</v>
      </c>
      <c r="F31" s="56">
        <v>0.25</v>
      </c>
      <c r="G31" s="56">
        <v>0.25</v>
      </c>
      <c r="H31" s="56">
        <v>0.25</v>
      </c>
      <c r="I31" s="56">
        <v>0.25</v>
      </c>
      <c r="J31" s="54" t="s">
        <v>102</v>
      </c>
      <c r="K31" s="734" t="s">
        <v>103</v>
      </c>
      <c r="L31" s="734" t="s">
        <v>104</v>
      </c>
      <c r="M31" s="61"/>
      <c r="N31" s="61"/>
      <c r="O31" s="735"/>
    </row>
    <row r="32" spans="1:15" ht="87" customHeight="1">
      <c r="A32" s="744"/>
      <c r="B32" s="54" t="s">
        <v>105</v>
      </c>
      <c r="C32" s="54" t="s">
        <v>106</v>
      </c>
      <c r="D32" s="54" t="s">
        <v>107</v>
      </c>
      <c r="E32" s="55" t="s">
        <v>24</v>
      </c>
      <c r="F32" s="56">
        <v>0.25</v>
      </c>
      <c r="G32" s="56">
        <v>0.25</v>
      </c>
      <c r="H32" s="56">
        <v>0.25</v>
      </c>
      <c r="I32" s="56">
        <v>0.25</v>
      </c>
      <c r="J32" s="54" t="s">
        <v>108</v>
      </c>
      <c r="K32" s="744"/>
      <c r="L32" s="744"/>
      <c r="M32" s="61"/>
      <c r="N32" s="61"/>
      <c r="O32" s="744"/>
    </row>
    <row r="33" spans="1:15" ht="93.75" customHeight="1">
      <c r="A33" s="744"/>
      <c r="B33" s="54" t="s">
        <v>109</v>
      </c>
      <c r="C33" s="54" t="s">
        <v>69</v>
      </c>
      <c r="D33" s="54" t="s">
        <v>107</v>
      </c>
      <c r="E33" s="55" t="s">
        <v>24</v>
      </c>
      <c r="F33" s="56">
        <v>0.25</v>
      </c>
      <c r="G33" s="56">
        <v>0.25</v>
      </c>
      <c r="H33" s="56">
        <v>0.25</v>
      </c>
      <c r="I33" s="56">
        <v>0.25</v>
      </c>
      <c r="J33" s="54" t="s">
        <v>110</v>
      </c>
      <c r="K33" s="744"/>
      <c r="L33" s="744"/>
      <c r="M33" s="61"/>
      <c r="N33" s="61"/>
      <c r="O33" s="744"/>
    </row>
    <row r="34" spans="1:15" ht="102.75" customHeight="1">
      <c r="A34" s="744"/>
      <c r="B34" s="54" t="s">
        <v>111</v>
      </c>
      <c r="C34" s="54" t="s">
        <v>112</v>
      </c>
      <c r="D34" s="54" t="s">
        <v>107</v>
      </c>
      <c r="E34" s="55" t="s">
        <v>24</v>
      </c>
      <c r="F34" s="56">
        <v>0.25</v>
      </c>
      <c r="G34" s="56">
        <v>0.25</v>
      </c>
      <c r="H34" s="56">
        <v>0.25</v>
      </c>
      <c r="I34" s="56">
        <v>0.25</v>
      </c>
      <c r="J34" s="54" t="s">
        <v>113</v>
      </c>
      <c r="K34" s="744"/>
      <c r="L34" s="744"/>
      <c r="M34" s="61"/>
      <c r="N34" s="61"/>
      <c r="O34" s="744"/>
    </row>
    <row r="35" spans="1:15" ht="77.25" customHeight="1">
      <c r="A35" s="744"/>
      <c r="B35" s="54" t="s">
        <v>114</v>
      </c>
      <c r="C35" s="54" t="s">
        <v>115</v>
      </c>
      <c r="D35" s="54" t="s">
        <v>116</v>
      </c>
      <c r="E35" s="55" t="s">
        <v>24</v>
      </c>
      <c r="F35" s="56">
        <v>0.25</v>
      </c>
      <c r="G35" s="56">
        <v>0.25</v>
      </c>
      <c r="H35" s="56">
        <v>0.25</v>
      </c>
      <c r="I35" s="56">
        <v>0.25</v>
      </c>
      <c r="J35" s="54" t="s">
        <v>117</v>
      </c>
      <c r="K35" s="744"/>
      <c r="L35" s="744"/>
      <c r="M35" s="61"/>
      <c r="N35" s="61"/>
      <c r="O35" s="744"/>
    </row>
    <row r="36" spans="1:15" ht="96.75" customHeight="1">
      <c r="A36" s="738" t="s">
        <v>118</v>
      </c>
      <c r="B36" s="54" t="s">
        <v>119</v>
      </c>
      <c r="C36" s="745" t="s">
        <v>120</v>
      </c>
      <c r="D36" s="54" t="s">
        <v>121</v>
      </c>
      <c r="E36" s="55" t="s">
        <v>24</v>
      </c>
      <c r="F36" s="56">
        <v>0.25</v>
      </c>
      <c r="G36" s="56">
        <v>0.25</v>
      </c>
      <c r="H36" s="56">
        <v>0.25</v>
      </c>
      <c r="I36" s="56">
        <v>0.25</v>
      </c>
      <c r="J36" s="54" t="s">
        <v>122</v>
      </c>
      <c r="K36" s="734" t="s">
        <v>123</v>
      </c>
      <c r="L36" s="734" t="s">
        <v>124</v>
      </c>
      <c r="M36" s="737" t="s">
        <v>125</v>
      </c>
      <c r="N36" s="60"/>
      <c r="O36" s="735"/>
    </row>
    <row r="37" spans="1:15" ht="87.75" customHeight="1">
      <c r="A37" s="738"/>
      <c r="B37" s="54" t="s">
        <v>126</v>
      </c>
      <c r="C37" s="745"/>
      <c r="D37" s="54" t="s">
        <v>127</v>
      </c>
      <c r="E37" s="55" t="s">
        <v>24</v>
      </c>
      <c r="F37" s="56">
        <v>0.25</v>
      </c>
      <c r="G37" s="56">
        <v>0.25</v>
      </c>
      <c r="H37" s="56">
        <v>0.25</v>
      </c>
      <c r="I37" s="56">
        <v>0.25</v>
      </c>
      <c r="J37" s="54" t="s">
        <v>128</v>
      </c>
      <c r="K37" s="734"/>
      <c r="L37" s="734"/>
      <c r="M37" s="737"/>
      <c r="N37" s="60"/>
      <c r="O37" s="735"/>
    </row>
    <row r="38" spans="1:15" ht="84.75" customHeight="1">
      <c r="A38" s="738"/>
      <c r="B38" s="54" t="s">
        <v>129</v>
      </c>
      <c r="C38" s="745"/>
      <c r="D38" s="54" t="s">
        <v>130</v>
      </c>
      <c r="E38" s="55" t="s">
        <v>24</v>
      </c>
      <c r="F38" s="56">
        <v>0.25</v>
      </c>
      <c r="G38" s="56">
        <v>0.25</v>
      </c>
      <c r="H38" s="56">
        <v>0.25</v>
      </c>
      <c r="I38" s="56">
        <v>0.25</v>
      </c>
      <c r="J38" s="54" t="s">
        <v>131</v>
      </c>
      <c r="K38" s="734"/>
      <c r="L38" s="734"/>
      <c r="M38" s="737"/>
      <c r="N38" s="60"/>
      <c r="O38" s="735"/>
    </row>
    <row r="39" spans="1:15" ht="78.75" customHeight="1">
      <c r="A39" s="738"/>
      <c r="B39" s="54" t="s">
        <v>132</v>
      </c>
      <c r="C39" s="745"/>
      <c r="D39" s="54" t="s">
        <v>133</v>
      </c>
      <c r="E39" s="55" t="s">
        <v>24</v>
      </c>
      <c r="F39" s="56">
        <v>0.25</v>
      </c>
      <c r="G39" s="56">
        <v>0.25</v>
      </c>
      <c r="H39" s="56">
        <v>0.25</v>
      </c>
      <c r="I39" s="56">
        <v>0.25</v>
      </c>
      <c r="J39" s="54" t="s">
        <v>134</v>
      </c>
      <c r="K39" s="734"/>
      <c r="L39" s="734"/>
      <c r="M39" s="737"/>
      <c r="N39" s="60"/>
      <c r="O39" s="735"/>
    </row>
    <row r="40" spans="1:15" ht="78.75" customHeight="1">
      <c r="A40" s="738"/>
      <c r="B40" s="54" t="s">
        <v>135</v>
      </c>
      <c r="C40" s="745"/>
      <c r="D40" s="54" t="s">
        <v>136</v>
      </c>
      <c r="E40" s="55" t="s">
        <v>24</v>
      </c>
      <c r="F40" s="56">
        <v>0.25</v>
      </c>
      <c r="G40" s="56">
        <v>0.25</v>
      </c>
      <c r="H40" s="56">
        <v>0.25</v>
      </c>
      <c r="I40" s="56">
        <v>0.25</v>
      </c>
      <c r="J40" s="54" t="s">
        <v>137</v>
      </c>
      <c r="K40" s="734"/>
      <c r="L40" s="734"/>
      <c r="M40" s="737"/>
      <c r="N40" s="60"/>
      <c r="O40" s="735"/>
    </row>
    <row r="41" spans="1:15" ht="79.5" customHeight="1">
      <c r="A41" s="738"/>
      <c r="B41" s="65" t="s">
        <v>138</v>
      </c>
      <c r="C41" s="745"/>
      <c r="D41" s="54" t="s">
        <v>139</v>
      </c>
      <c r="E41" s="55" t="s">
        <v>24</v>
      </c>
      <c r="F41" s="56">
        <v>0.25</v>
      </c>
      <c r="G41" s="56">
        <v>0.25</v>
      </c>
      <c r="H41" s="56">
        <v>0.25</v>
      </c>
      <c r="I41" s="56">
        <v>0.25</v>
      </c>
      <c r="J41" s="54" t="s">
        <v>140</v>
      </c>
      <c r="K41" s="734"/>
      <c r="L41" s="734"/>
      <c r="M41" s="737"/>
      <c r="N41" s="60"/>
      <c r="O41" s="735"/>
    </row>
    <row r="42" spans="1:15" ht="79.5" customHeight="1">
      <c r="A42" s="738" t="s">
        <v>141</v>
      </c>
      <c r="B42" s="54" t="s">
        <v>142</v>
      </c>
      <c r="C42" s="745"/>
      <c r="D42" s="54" t="s">
        <v>143</v>
      </c>
      <c r="E42" s="55" t="s">
        <v>24</v>
      </c>
      <c r="F42" s="56">
        <v>0.25</v>
      </c>
      <c r="G42" s="56">
        <v>0.25</v>
      </c>
      <c r="H42" s="56">
        <v>0.25</v>
      </c>
      <c r="I42" s="56">
        <v>0.25</v>
      </c>
      <c r="J42" s="54" t="s">
        <v>143</v>
      </c>
      <c r="K42" s="734"/>
      <c r="L42" s="734"/>
      <c r="M42" s="737"/>
      <c r="N42" s="60"/>
      <c r="O42" s="735"/>
    </row>
    <row r="43" spans="1:15" ht="83.25" customHeight="1">
      <c r="A43" s="738"/>
      <c r="B43" s="54" t="s">
        <v>144</v>
      </c>
      <c r="C43" s="745"/>
      <c r="D43" s="54" t="s">
        <v>133</v>
      </c>
      <c r="E43" s="55" t="s">
        <v>24</v>
      </c>
      <c r="F43" s="56">
        <v>0.25</v>
      </c>
      <c r="G43" s="56">
        <v>0.25</v>
      </c>
      <c r="H43" s="56">
        <v>0.25</v>
      </c>
      <c r="I43" s="56">
        <v>0.25</v>
      </c>
      <c r="J43" s="54" t="s">
        <v>134</v>
      </c>
      <c r="K43" s="734"/>
      <c r="L43" s="734"/>
      <c r="M43" s="737"/>
      <c r="N43" s="60"/>
      <c r="O43" s="735"/>
    </row>
    <row r="44" spans="1:15" ht="151.5" customHeight="1">
      <c r="A44" s="738"/>
      <c r="B44" s="54" t="s">
        <v>145</v>
      </c>
      <c r="C44" s="745"/>
      <c r="D44" s="54" t="s">
        <v>146</v>
      </c>
      <c r="E44" s="55" t="s">
        <v>24</v>
      </c>
      <c r="F44" s="56">
        <v>0.25</v>
      </c>
      <c r="G44" s="56">
        <v>0.25</v>
      </c>
      <c r="H44" s="56">
        <v>0.25</v>
      </c>
      <c r="I44" s="56">
        <v>0.25</v>
      </c>
      <c r="J44" s="54" t="s">
        <v>137</v>
      </c>
      <c r="K44" s="734"/>
      <c r="L44" s="734"/>
      <c r="M44" s="737"/>
      <c r="N44" s="60" t="s">
        <v>29</v>
      </c>
      <c r="O44" s="735"/>
    </row>
    <row r="45" spans="1:15" ht="181.5" customHeight="1">
      <c r="A45" s="738"/>
      <c r="B45" s="54" t="s">
        <v>147</v>
      </c>
      <c r="C45" s="745"/>
      <c r="D45" s="54" t="s">
        <v>148</v>
      </c>
      <c r="E45" s="55" t="s">
        <v>24</v>
      </c>
      <c r="F45" s="56">
        <v>0.25</v>
      </c>
      <c r="G45" s="56">
        <v>0.25</v>
      </c>
      <c r="H45" s="56">
        <v>0.25</v>
      </c>
      <c r="I45" s="56">
        <v>0.25</v>
      </c>
      <c r="J45" s="54" t="s">
        <v>149</v>
      </c>
      <c r="K45" s="734"/>
      <c r="L45" s="734"/>
      <c r="M45" s="737"/>
      <c r="N45" s="60" t="s">
        <v>150</v>
      </c>
      <c r="O45" s="735"/>
    </row>
    <row r="46" spans="1:15" ht="177.75" customHeight="1">
      <c r="A46" s="742" t="s">
        <v>151</v>
      </c>
      <c r="B46" s="54" t="s">
        <v>152</v>
      </c>
      <c r="C46" s="745"/>
      <c r="D46" s="54" t="s">
        <v>153</v>
      </c>
      <c r="E46" s="55" t="s">
        <v>24</v>
      </c>
      <c r="F46" s="56">
        <v>0.25</v>
      </c>
      <c r="G46" s="56">
        <v>0.25</v>
      </c>
      <c r="H46" s="56">
        <v>0.25</v>
      </c>
      <c r="I46" s="56">
        <v>0.25</v>
      </c>
      <c r="J46" s="54" t="s">
        <v>32</v>
      </c>
      <c r="K46" s="734"/>
      <c r="L46" s="734"/>
      <c r="M46" s="737"/>
      <c r="N46" s="60" t="s">
        <v>154</v>
      </c>
      <c r="O46" s="735"/>
    </row>
    <row r="47" spans="1:15" ht="169.5" customHeight="1">
      <c r="A47" s="742"/>
      <c r="B47" s="54" t="s">
        <v>155</v>
      </c>
      <c r="C47" s="745"/>
      <c r="D47" s="54" t="s">
        <v>156</v>
      </c>
      <c r="E47" s="55" t="s">
        <v>24</v>
      </c>
      <c r="F47" s="56">
        <v>0.25</v>
      </c>
      <c r="G47" s="56">
        <v>0.25</v>
      </c>
      <c r="H47" s="56">
        <v>0.25</v>
      </c>
      <c r="I47" s="56">
        <v>0.25</v>
      </c>
      <c r="J47" s="59" t="s">
        <v>157</v>
      </c>
      <c r="K47" s="734"/>
      <c r="L47" s="734"/>
      <c r="M47" s="737"/>
      <c r="N47" s="60" t="s">
        <v>158</v>
      </c>
      <c r="O47" s="735"/>
    </row>
    <row r="48" spans="1:15" ht="82.5" customHeight="1">
      <c r="A48" s="742"/>
      <c r="B48" s="54" t="s">
        <v>159</v>
      </c>
      <c r="C48" s="745"/>
      <c r="D48" s="59" t="s">
        <v>160</v>
      </c>
      <c r="E48" s="55" t="s">
        <v>24</v>
      </c>
      <c r="F48" s="56">
        <v>0.25</v>
      </c>
      <c r="G48" s="56">
        <v>0.25</v>
      </c>
      <c r="H48" s="56">
        <v>0.25</v>
      </c>
      <c r="I48" s="56">
        <v>0.25</v>
      </c>
      <c r="J48" s="59" t="s">
        <v>149</v>
      </c>
      <c r="K48" s="734"/>
      <c r="L48" s="734"/>
      <c r="M48" s="737"/>
      <c r="N48" s="60"/>
      <c r="O48" s="735"/>
    </row>
    <row r="49" spans="1:15" ht="112.5" customHeight="1">
      <c r="A49" s="58" t="s">
        <v>161</v>
      </c>
      <c r="B49" s="54" t="s">
        <v>162</v>
      </c>
      <c r="C49" s="745"/>
      <c r="D49" s="66" t="s">
        <v>163</v>
      </c>
      <c r="E49" s="55" t="s">
        <v>24</v>
      </c>
      <c r="F49" s="56">
        <v>0.25</v>
      </c>
      <c r="G49" s="56">
        <v>0.25</v>
      </c>
      <c r="H49" s="56">
        <v>0.25</v>
      </c>
      <c r="I49" s="56">
        <v>0.25</v>
      </c>
      <c r="J49" s="59" t="s">
        <v>164</v>
      </c>
      <c r="K49" s="734"/>
      <c r="L49" s="734"/>
      <c r="M49" s="737"/>
      <c r="N49" s="60"/>
      <c r="O49" s="735"/>
    </row>
    <row r="50" spans="1:15" ht="147" customHeight="1">
      <c r="A50" s="58" t="s">
        <v>165</v>
      </c>
      <c r="B50" s="54" t="s">
        <v>166</v>
      </c>
      <c r="C50" s="54" t="s">
        <v>120</v>
      </c>
      <c r="D50" s="66" t="s">
        <v>167</v>
      </c>
      <c r="E50" s="59">
        <v>1</v>
      </c>
      <c r="F50" s="67"/>
      <c r="G50" s="67">
        <v>1</v>
      </c>
      <c r="H50" s="67"/>
      <c r="I50" s="67"/>
      <c r="J50" s="59" t="s">
        <v>168</v>
      </c>
      <c r="K50" s="60" t="s">
        <v>26</v>
      </c>
      <c r="L50" s="61" t="s">
        <v>169</v>
      </c>
      <c r="M50" s="737"/>
      <c r="N50" s="60"/>
      <c r="O50" s="63">
        <v>2200000</v>
      </c>
    </row>
    <row r="51" spans="1:15" ht="15.75">
      <c r="A51" s="743"/>
      <c r="B51" s="743"/>
      <c r="C51" s="743"/>
      <c r="D51" s="743"/>
      <c r="E51" s="743"/>
      <c r="F51" s="743"/>
      <c r="G51" s="743"/>
      <c r="H51" s="743"/>
      <c r="I51" s="743"/>
      <c r="J51" s="743"/>
      <c r="K51" s="743"/>
      <c r="L51" s="743"/>
      <c r="M51" s="743"/>
      <c r="N51" s="743"/>
      <c r="O51" s="743"/>
    </row>
    <row r="52" spans="1:15" ht="48.75" customHeight="1" thickBot="1">
      <c r="A52" s="472" t="s">
        <v>1135</v>
      </c>
      <c r="B52" s="472"/>
      <c r="C52" s="472"/>
      <c r="D52" s="472"/>
      <c r="E52" s="472"/>
      <c r="F52" s="472"/>
      <c r="G52" s="472"/>
      <c r="H52" s="472"/>
      <c r="I52" s="472"/>
      <c r="J52" s="472"/>
      <c r="K52" s="472"/>
      <c r="L52" s="472"/>
      <c r="M52" s="472"/>
      <c r="N52" s="472"/>
      <c r="O52" s="472"/>
    </row>
    <row r="53" spans="1:15" ht="69.75" customHeight="1" thickBot="1">
      <c r="A53" s="476" t="s">
        <v>7</v>
      </c>
      <c r="B53" s="490" t="s">
        <v>8</v>
      </c>
      <c r="C53" s="490" t="s">
        <v>9</v>
      </c>
      <c r="D53" s="490" t="s">
        <v>10</v>
      </c>
      <c r="E53" s="492" t="s">
        <v>11</v>
      </c>
      <c r="F53" s="494" t="s">
        <v>12</v>
      </c>
      <c r="G53" s="495"/>
      <c r="H53" s="495"/>
      <c r="I53" s="480"/>
      <c r="J53" s="476" t="s">
        <v>13</v>
      </c>
      <c r="K53" s="478" t="s">
        <v>171</v>
      </c>
      <c r="L53" s="479"/>
      <c r="M53" s="478" t="s">
        <v>15</v>
      </c>
      <c r="N53" s="479"/>
      <c r="O53" s="480" t="s">
        <v>4</v>
      </c>
    </row>
    <row r="54" spans="1:15" ht="50.25" customHeight="1" thickBot="1">
      <c r="A54" s="477"/>
      <c r="B54" s="491"/>
      <c r="C54" s="491"/>
      <c r="D54" s="491"/>
      <c r="E54" s="493"/>
      <c r="F54" s="31" t="s">
        <v>0</v>
      </c>
      <c r="G54" s="32" t="s">
        <v>1</v>
      </c>
      <c r="H54" s="32" t="s">
        <v>2</v>
      </c>
      <c r="I54" s="33" t="s">
        <v>3</v>
      </c>
      <c r="J54" s="477"/>
      <c r="K54" s="88" t="s">
        <v>16</v>
      </c>
      <c r="L54" s="52" t="s">
        <v>19</v>
      </c>
      <c r="M54" s="88" t="s">
        <v>18</v>
      </c>
      <c r="N54" s="52" t="s">
        <v>19</v>
      </c>
      <c r="O54" s="481"/>
    </row>
    <row r="55" spans="1:15" ht="73.5" customHeight="1">
      <c r="A55" s="482" t="s">
        <v>172</v>
      </c>
      <c r="B55" s="74" t="s">
        <v>173</v>
      </c>
      <c r="C55" s="37" t="s">
        <v>174</v>
      </c>
      <c r="D55" s="37" t="s">
        <v>175</v>
      </c>
      <c r="E55" s="38">
        <v>1</v>
      </c>
      <c r="F55" s="75">
        <v>0.25</v>
      </c>
      <c r="G55" s="75">
        <v>0.25</v>
      </c>
      <c r="H55" s="75">
        <v>0.25</v>
      </c>
      <c r="I55" s="75">
        <v>0.25</v>
      </c>
      <c r="J55" s="37" t="s">
        <v>176</v>
      </c>
      <c r="K55" s="740" t="s">
        <v>1129</v>
      </c>
      <c r="L55" s="486"/>
      <c r="M55" s="486" t="s">
        <v>177</v>
      </c>
      <c r="N55" s="740"/>
      <c r="O55" s="76">
        <v>4000000</v>
      </c>
    </row>
    <row r="56" spans="1:15" ht="100.5" customHeight="1">
      <c r="A56" s="483"/>
      <c r="B56" s="40" t="s">
        <v>178</v>
      </c>
      <c r="C56" s="41" t="s">
        <v>179</v>
      </c>
      <c r="D56" s="41" t="s">
        <v>180</v>
      </c>
      <c r="E56" s="42">
        <v>12</v>
      </c>
      <c r="F56" s="43">
        <v>0.25</v>
      </c>
      <c r="G56" s="43">
        <v>0.25</v>
      </c>
      <c r="H56" s="43">
        <v>0.25</v>
      </c>
      <c r="I56" s="43">
        <v>0.25</v>
      </c>
      <c r="J56" s="41" t="s">
        <v>181</v>
      </c>
      <c r="K56" s="741"/>
      <c r="L56" s="737"/>
      <c r="M56" s="737"/>
      <c r="N56" s="741"/>
      <c r="O56" s="77">
        <v>0</v>
      </c>
    </row>
    <row r="57" spans="1:15" ht="104.25" customHeight="1">
      <c r="A57" s="483"/>
      <c r="B57" s="40" t="s">
        <v>182</v>
      </c>
      <c r="C57" s="41" t="s">
        <v>183</v>
      </c>
      <c r="D57" s="78" t="s">
        <v>184</v>
      </c>
      <c r="E57" s="42">
        <v>300</v>
      </c>
      <c r="F57" s="43">
        <v>0.25</v>
      </c>
      <c r="G57" s="43">
        <v>0.25</v>
      </c>
      <c r="H57" s="43">
        <v>0.25</v>
      </c>
      <c r="I57" s="43">
        <v>0.25</v>
      </c>
      <c r="J57" s="41" t="s">
        <v>185</v>
      </c>
      <c r="K57" s="741"/>
      <c r="L57" s="737"/>
      <c r="M57" s="737"/>
      <c r="N57" s="741"/>
      <c r="O57" s="77">
        <v>0</v>
      </c>
    </row>
    <row r="58" spans="1:15" ht="81" customHeight="1">
      <c r="A58" s="483"/>
      <c r="B58" s="40" t="s">
        <v>186</v>
      </c>
      <c r="C58" s="41" t="s">
        <v>187</v>
      </c>
      <c r="D58" s="78" t="s">
        <v>188</v>
      </c>
      <c r="E58" s="48">
        <v>170</v>
      </c>
      <c r="F58" s="43">
        <v>0.25</v>
      </c>
      <c r="G58" s="43">
        <v>0.25</v>
      </c>
      <c r="H58" s="43">
        <v>0.25</v>
      </c>
      <c r="I58" s="43">
        <v>0.25</v>
      </c>
      <c r="J58" s="41" t="s">
        <v>189</v>
      </c>
      <c r="K58" s="741"/>
      <c r="L58" s="79"/>
      <c r="M58" s="737"/>
      <c r="N58" s="61"/>
      <c r="O58" s="77">
        <v>0</v>
      </c>
    </row>
    <row r="59" spans="1:15" ht="144.75" customHeight="1">
      <c r="A59" s="483"/>
      <c r="B59" s="40" t="s">
        <v>190</v>
      </c>
      <c r="C59" s="41" t="s">
        <v>187</v>
      </c>
      <c r="D59" s="41" t="s">
        <v>191</v>
      </c>
      <c r="E59" s="42">
        <v>8</v>
      </c>
      <c r="F59" s="43">
        <v>0.25</v>
      </c>
      <c r="G59" s="43">
        <v>0.25</v>
      </c>
      <c r="H59" s="43">
        <v>0.25</v>
      </c>
      <c r="I59" s="43">
        <v>0.25</v>
      </c>
      <c r="J59" s="41" t="s">
        <v>192</v>
      </c>
      <c r="K59" s="741"/>
      <c r="L59" s="61"/>
      <c r="M59" s="737"/>
      <c r="N59" s="61"/>
      <c r="O59" s="77">
        <v>6000000</v>
      </c>
    </row>
    <row r="60" spans="1:15" ht="126.75" customHeight="1">
      <c r="A60" s="483"/>
      <c r="B60" s="40" t="s">
        <v>193</v>
      </c>
      <c r="C60" s="41" t="s">
        <v>187</v>
      </c>
      <c r="D60" s="41" t="s">
        <v>194</v>
      </c>
      <c r="E60" s="42">
        <v>20</v>
      </c>
      <c r="F60" s="43">
        <v>0.25</v>
      </c>
      <c r="G60" s="43">
        <v>0.25</v>
      </c>
      <c r="H60" s="43">
        <v>0.25</v>
      </c>
      <c r="I60" s="43">
        <v>0.25</v>
      </c>
      <c r="J60" s="41" t="s">
        <v>195</v>
      </c>
      <c r="K60" s="741"/>
      <c r="L60" s="61"/>
      <c r="M60" s="737"/>
      <c r="N60" s="61"/>
      <c r="O60" s="77">
        <v>6000000</v>
      </c>
    </row>
    <row r="61" spans="1:15" ht="89.25" customHeight="1">
      <c r="A61" s="483"/>
      <c r="B61" s="40" t="s">
        <v>196</v>
      </c>
      <c r="C61" s="41" t="s">
        <v>187</v>
      </c>
      <c r="D61" s="41" t="s">
        <v>197</v>
      </c>
      <c r="E61" s="42">
        <v>10</v>
      </c>
      <c r="F61" s="43">
        <v>0.25</v>
      </c>
      <c r="G61" s="43">
        <v>0.25</v>
      </c>
      <c r="H61" s="43">
        <v>0.25</v>
      </c>
      <c r="I61" s="43">
        <v>0.25</v>
      </c>
      <c r="J61" s="41" t="s">
        <v>198</v>
      </c>
      <c r="K61" s="741"/>
      <c r="L61" s="61"/>
      <c r="M61" s="737"/>
      <c r="N61" s="80"/>
      <c r="O61" s="77" t="s">
        <v>199</v>
      </c>
    </row>
    <row r="62" spans="1:15" ht="94.5" customHeight="1">
      <c r="A62" s="483"/>
      <c r="B62" s="40" t="s">
        <v>200</v>
      </c>
      <c r="C62" s="41" t="s">
        <v>187</v>
      </c>
      <c r="D62" s="41" t="s">
        <v>201</v>
      </c>
      <c r="E62" s="42">
        <v>20</v>
      </c>
      <c r="F62" s="43">
        <v>0.25</v>
      </c>
      <c r="G62" s="43">
        <v>0.25</v>
      </c>
      <c r="H62" s="43">
        <v>0.25</v>
      </c>
      <c r="I62" s="43">
        <v>0.25</v>
      </c>
      <c r="J62" s="41" t="s">
        <v>202</v>
      </c>
      <c r="K62" s="741"/>
      <c r="L62" s="61"/>
      <c r="M62" s="737"/>
      <c r="N62" s="80"/>
      <c r="O62" s="77" t="s">
        <v>203</v>
      </c>
    </row>
    <row r="63" spans="1:15" ht="56.25" customHeight="1">
      <c r="A63" s="483"/>
      <c r="B63" s="40" t="s">
        <v>204</v>
      </c>
      <c r="C63" s="41" t="s">
        <v>187</v>
      </c>
      <c r="D63" s="41" t="s">
        <v>205</v>
      </c>
      <c r="E63" s="48">
        <v>12</v>
      </c>
      <c r="F63" s="43">
        <v>0.25</v>
      </c>
      <c r="G63" s="43">
        <v>0.25</v>
      </c>
      <c r="H63" s="43">
        <v>0.25</v>
      </c>
      <c r="I63" s="43">
        <v>0.25</v>
      </c>
      <c r="J63" s="41" t="s">
        <v>206</v>
      </c>
      <c r="K63" s="741"/>
      <c r="L63" s="61"/>
      <c r="M63" s="737"/>
      <c r="N63" s="80"/>
      <c r="O63" s="77">
        <v>3000000</v>
      </c>
    </row>
    <row r="64" spans="1:15" ht="77.25" customHeight="1">
      <c r="A64" s="483"/>
      <c r="B64" s="40" t="s">
        <v>207</v>
      </c>
      <c r="C64" s="41" t="s">
        <v>187</v>
      </c>
      <c r="D64" s="41" t="s">
        <v>208</v>
      </c>
      <c r="E64" s="48">
        <v>10</v>
      </c>
      <c r="F64" s="43">
        <v>0.25</v>
      </c>
      <c r="G64" s="43">
        <v>0.25</v>
      </c>
      <c r="H64" s="43">
        <v>0.25</v>
      </c>
      <c r="I64" s="43">
        <v>0.25</v>
      </c>
      <c r="J64" s="43" t="s">
        <v>209</v>
      </c>
      <c r="K64" s="741"/>
      <c r="L64" s="61"/>
      <c r="M64" s="737"/>
      <c r="N64" s="80"/>
      <c r="O64" s="77">
        <v>2000000</v>
      </c>
    </row>
    <row r="65" spans="1:15" ht="98.25" customHeight="1">
      <c r="A65" s="483"/>
      <c r="B65" s="40" t="s">
        <v>210</v>
      </c>
      <c r="C65" s="41" t="s">
        <v>187</v>
      </c>
      <c r="D65" s="41" t="s">
        <v>211</v>
      </c>
      <c r="E65" s="48">
        <v>50</v>
      </c>
      <c r="F65" s="43">
        <v>0.25</v>
      </c>
      <c r="G65" s="43">
        <v>0.25</v>
      </c>
      <c r="H65" s="43">
        <v>0.25</v>
      </c>
      <c r="I65" s="43">
        <v>0.25</v>
      </c>
      <c r="J65" s="41" t="s">
        <v>212</v>
      </c>
      <c r="K65" s="741"/>
      <c r="L65" s="61"/>
      <c r="M65" s="737"/>
      <c r="N65" s="80"/>
      <c r="O65" s="77">
        <v>3000000</v>
      </c>
    </row>
    <row r="66" spans="1:15" ht="78.75" customHeight="1">
      <c r="A66" s="483"/>
      <c r="B66" s="40" t="s">
        <v>213</v>
      </c>
      <c r="C66" s="41" t="s">
        <v>187</v>
      </c>
      <c r="D66" s="41" t="s">
        <v>214</v>
      </c>
      <c r="E66" s="48">
        <v>60</v>
      </c>
      <c r="F66" s="43">
        <v>0.25</v>
      </c>
      <c r="G66" s="43">
        <v>0.25</v>
      </c>
      <c r="H66" s="43">
        <v>0.25</v>
      </c>
      <c r="I66" s="43">
        <v>0.25</v>
      </c>
      <c r="J66" s="41" t="s">
        <v>215</v>
      </c>
      <c r="K66" s="741"/>
      <c r="L66" s="61"/>
      <c r="M66" s="737"/>
      <c r="N66" s="61"/>
      <c r="O66" s="77">
        <v>9000000</v>
      </c>
    </row>
    <row r="67" spans="1:15" ht="311.25" customHeight="1">
      <c r="A67" s="732" t="s">
        <v>216</v>
      </c>
      <c r="B67" s="40" t="s">
        <v>217</v>
      </c>
      <c r="C67" s="41" t="s">
        <v>218</v>
      </c>
      <c r="D67" s="41" t="s">
        <v>219</v>
      </c>
      <c r="E67" s="48">
        <v>7</v>
      </c>
      <c r="F67" s="43">
        <v>0.25</v>
      </c>
      <c r="G67" s="43">
        <v>0.25</v>
      </c>
      <c r="H67" s="43">
        <v>0.25</v>
      </c>
      <c r="I67" s="43">
        <v>0.25</v>
      </c>
      <c r="J67" s="41" t="s">
        <v>220</v>
      </c>
      <c r="K67" s="741"/>
      <c r="L67" s="80"/>
      <c r="M67" s="61"/>
      <c r="N67" s="79" t="s">
        <v>1130</v>
      </c>
      <c r="O67" s="77">
        <v>150000000</v>
      </c>
    </row>
    <row r="68" spans="1:15" ht="72" customHeight="1">
      <c r="A68" s="732"/>
      <c r="B68" s="40" t="s">
        <v>221</v>
      </c>
      <c r="C68" s="41" t="s">
        <v>187</v>
      </c>
      <c r="D68" s="78" t="s">
        <v>222</v>
      </c>
      <c r="E68" s="48">
        <v>2000</v>
      </c>
      <c r="F68" s="43">
        <v>0.25</v>
      </c>
      <c r="G68" s="43">
        <v>0.25</v>
      </c>
      <c r="H68" s="43">
        <v>0.25</v>
      </c>
      <c r="I68" s="43">
        <v>0.25</v>
      </c>
      <c r="J68" s="41" t="s">
        <v>223</v>
      </c>
      <c r="K68" s="61"/>
      <c r="L68" s="739" t="s">
        <v>1131</v>
      </c>
      <c r="M68" s="61"/>
      <c r="N68" s="734" t="s">
        <v>1132</v>
      </c>
      <c r="O68" s="77">
        <v>2500000</v>
      </c>
    </row>
    <row r="69" spans="1:15" ht="106.5" customHeight="1">
      <c r="A69" s="732"/>
      <c r="B69" s="40" t="s">
        <v>224</v>
      </c>
      <c r="C69" s="41" t="s">
        <v>187</v>
      </c>
      <c r="D69" s="78" t="s">
        <v>225</v>
      </c>
      <c r="E69" s="48">
        <v>4</v>
      </c>
      <c r="F69" s="43">
        <v>0.25</v>
      </c>
      <c r="G69" s="43">
        <v>0.25</v>
      </c>
      <c r="H69" s="43">
        <v>0.25</v>
      </c>
      <c r="I69" s="43">
        <v>0.25</v>
      </c>
      <c r="J69" s="41" t="s">
        <v>226</v>
      </c>
      <c r="K69" s="61"/>
      <c r="L69" s="739"/>
      <c r="M69" s="61"/>
      <c r="N69" s="734"/>
      <c r="O69" s="77">
        <v>2500000</v>
      </c>
    </row>
    <row r="70" spans="1:15" ht="176.25" customHeight="1">
      <c r="A70" s="732"/>
      <c r="B70" s="40" t="s">
        <v>227</v>
      </c>
      <c r="C70" s="41" t="s">
        <v>187</v>
      </c>
      <c r="D70" s="78" t="s">
        <v>228</v>
      </c>
      <c r="E70" s="48">
        <v>1</v>
      </c>
      <c r="F70" s="43">
        <v>0.25</v>
      </c>
      <c r="G70" s="43">
        <v>0.25</v>
      </c>
      <c r="H70" s="43">
        <v>0.25</v>
      </c>
      <c r="I70" s="43">
        <v>0.25</v>
      </c>
      <c r="J70" s="41" t="s">
        <v>229</v>
      </c>
      <c r="K70" s="61"/>
      <c r="L70" s="739"/>
      <c r="M70" s="61"/>
      <c r="N70" s="61" t="s">
        <v>1133</v>
      </c>
      <c r="O70" s="77">
        <v>2000000</v>
      </c>
    </row>
    <row r="71" spans="1:15" ht="149.25" customHeight="1">
      <c r="A71" s="732"/>
      <c r="B71" s="40" t="s">
        <v>230</v>
      </c>
      <c r="C71" s="41" t="s">
        <v>187</v>
      </c>
      <c r="D71" s="41" t="s">
        <v>231</v>
      </c>
      <c r="E71" s="48">
        <v>7</v>
      </c>
      <c r="F71" s="43">
        <v>0.25</v>
      </c>
      <c r="G71" s="43">
        <v>0.25</v>
      </c>
      <c r="H71" s="43">
        <v>0.25</v>
      </c>
      <c r="I71" s="43">
        <v>0.25</v>
      </c>
      <c r="J71" s="41" t="s">
        <v>232</v>
      </c>
      <c r="K71" s="61"/>
      <c r="L71" s="739"/>
      <c r="M71" s="61"/>
      <c r="N71" s="80" t="s">
        <v>1134</v>
      </c>
      <c r="O71" s="77">
        <v>15000000</v>
      </c>
    </row>
    <row r="72" spans="1:15" ht="98.25" customHeight="1">
      <c r="A72" s="47" t="s">
        <v>233</v>
      </c>
      <c r="B72" s="49" t="s">
        <v>234</v>
      </c>
      <c r="C72" s="41" t="s">
        <v>235</v>
      </c>
      <c r="D72" s="59" t="s">
        <v>236</v>
      </c>
      <c r="E72" s="48">
        <v>1000</v>
      </c>
      <c r="F72" s="43">
        <v>0.5</v>
      </c>
      <c r="G72" s="43">
        <v>0.5</v>
      </c>
      <c r="H72" s="44"/>
      <c r="I72" s="44"/>
      <c r="J72" s="41" t="s">
        <v>237</v>
      </c>
      <c r="K72" s="61"/>
      <c r="L72" s="61"/>
      <c r="M72" s="61"/>
      <c r="N72" s="61"/>
      <c r="O72" s="77">
        <v>60000</v>
      </c>
    </row>
    <row r="73" spans="1:15" ht="32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6">
        <f>SUM(O55:O72)</f>
        <v>205060000</v>
      </c>
    </row>
    <row r="74" spans="1:15">
      <c r="A74" s="489"/>
      <c r="B74" s="489"/>
      <c r="C74" s="489"/>
      <c r="D74" s="489"/>
      <c r="E74" s="489"/>
      <c r="F74" s="489"/>
      <c r="G74" s="489"/>
      <c r="H74" s="489"/>
      <c r="I74" s="489"/>
      <c r="J74" s="489"/>
      <c r="K74" s="489"/>
      <c r="L74" s="489"/>
      <c r="M74" s="489"/>
      <c r="N74" s="489"/>
      <c r="O74" s="489"/>
    </row>
    <row r="75" spans="1:15" ht="36.75" customHeight="1" thickBot="1">
      <c r="A75" s="472" t="s">
        <v>285</v>
      </c>
      <c r="B75" s="472"/>
      <c r="C75" s="472"/>
      <c r="D75" s="472"/>
      <c r="E75" s="472"/>
      <c r="F75" s="472"/>
      <c r="G75" s="472"/>
      <c r="H75" s="472"/>
      <c r="I75" s="472"/>
      <c r="J75" s="472"/>
      <c r="K75" s="472"/>
      <c r="L75" s="472"/>
      <c r="M75" s="472"/>
      <c r="N75" s="472"/>
      <c r="O75" s="472"/>
    </row>
    <row r="76" spans="1:15" ht="62.25" customHeight="1" thickBot="1">
      <c r="A76" s="476" t="s">
        <v>7</v>
      </c>
      <c r="B76" s="490" t="s">
        <v>8</v>
      </c>
      <c r="C76" s="490" t="s">
        <v>9</v>
      </c>
      <c r="D76" s="490" t="s">
        <v>10</v>
      </c>
      <c r="E76" s="492" t="s">
        <v>11</v>
      </c>
      <c r="F76" s="494" t="s">
        <v>12</v>
      </c>
      <c r="G76" s="495"/>
      <c r="H76" s="495"/>
      <c r="I76" s="480"/>
      <c r="J76" s="476" t="s">
        <v>13</v>
      </c>
      <c r="K76" s="478" t="s">
        <v>171</v>
      </c>
      <c r="L76" s="479"/>
      <c r="M76" s="478" t="s">
        <v>15</v>
      </c>
      <c r="N76" s="479"/>
      <c r="O76" s="480" t="s">
        <v>4</v>
      </c>
    </row>
    <row r="77" spans="1:15" ht="51.75" customHeight="1" thickBot="1">
      <c r="A77" s="477"/>
      <c r="B77" s="491"/>
      <c r="C77" s="491"/>
      <c r="D77" s="491"/>
      <c r="E77" s="493"/>
      <c r="F77" s="31" t="s">
        <v>0</v>
      </c>
      <c r="G77" s="32" t="s">
        <v>1</v>
      </c>
      <c r="H77" s="32" t="s">
        <v>2</v>
      </c>
      <c r="I77" s="33" t="s">
        <v>3</v>
      </c>
      <c r="J77" s="477"/>
      <c r="K77" s="88" t="s">
        <v>16</v>
      </c>
      <c r="L77" s="52" t="s">
        <v>19</v>
      </c>
      <c r="M77" s="88" t="s">
        <v>18</v>
      </c>
      <c r="N77" s="52" t="s">
        <v>19</v>
      </c>
      <c r="O77" s="481"/>
    </row>
    <row r="78" spans="1:15" ht="75" customHeight="1">
      <c r="A78" s="482" t="s">
        <v>238</v>
      </c>
      <c r="B78" s="36" t="s">
        <v>239</v>
      </c>
      <c r="C78" s="736" t="s">
        <v>240</v>
      </c>
      <c r="D78" s="37" t="s">
        <v>241</v>
      </c>
      <c r="E78" s="38">
        <v>1</v>
      </c>
      <c r="F78" s="83"/>
      <c r="G78" s="71">
        <v>1</v>
      </c>
      <c r="H78" s="83"/>
      <c r="I78" s="71"/>
      <c r="J78" s="37" t="s">
        <v>242</v>
      </c>
      <c r="K78" s="486" t="s">
        <v>243</v>
      </c>
      <c r="L78" s="486" t="s">
        <v>244</v>
      </c>
      <c r="M78" s="486" t="s">
        <v>245</v>
      </c>
      <c r="N78" s="509" t="s">
        <v>246</v>
      </c>
      <c r="O78" s="74"/>
    </row>
    <row r="79" spans="1:15" ht="76.5" customHeight="1">
      <c r="A79" s="483"/>
      <c r="B79" s="40" t="s">
        <v>247</v>
      </c>
      <c r="C79" s="733"/>
      <c r="D79" s="41" t="s">
        <v>248</v>
      </c>
      <c r="E79" s="43">
        <v>1</v>
      </c>
      <c r="F79" s="85"/>
      <c r="G79" s="43">
        <v>0.5</v>
      </c>
      <c r="H79" s="43">
        <v>0.25</v>
      </c>
      <c r="I79" s="43">
        <v>0.25</v>
      </c>
      <c r="J79" s="79"/>
      <c r="K79" s="737"/>
      <c r="L79" s="737"/>
      <c r="M79" s="737"/>
      <c r="N79" s="735"/>
      <c r="O79" s="80"/>
    </row>
    <row r="80" spans="1:15" ht="65.25" customHeight="1">
      <c r="A80" s="732" t="s">
        <v>249</v>
      </c>
      <c r="B80" s="40" t="s">
        <v>250</v>
      </c>
      <c r="C80" s="733" t="s">
        <v>240</v>
      </c>
      <c r="D80" s="41" t="s">
        <v>251</v>
      </c>
      <c r="E80" s="43" t="s">
        <v>252</v>
      </c>
      <c r="F80" s="43">
        <v>0.25</v>
      </c>
      <c r="G80" s="43">
        <v>0.25</v>
      </c>
      <c r="H80" s="43">
        <v>0.25</v>
      </c>
      <c r="I80" s="43">
        <v>0.25</v>
      </c>
      <c r="J80" s="41" t="s">
        <v>253</v>
      </c>
      <c r="K80" s="739" t="s">
        <v>254</v>
      </c>
      <c r="L80" s="739" t="s">
        <v>255</v>
      </c>
      <c r="M80" s="739" t="s">
        <v>5</v>
      </c>
      <c r="N80" s="735" t="s">
        <v>5</v>
      </c>
      <c r="O80" s="80"/>
    </row>
    <row r="81" spans="1:15" ht="62.25" customHeight="1">
      <c r="A81" s="732"/>
      <c r="B81" s="49" t="s">
        <v>256</v>
      </c>
      <c r="C81" s="733"/>
      <c r="D81" s="41" t="s">
        <v>257</v>
      </c>
      <c r="E81" s="42">
        <v>35</v>
      </c>
      <c r="F81" s="43">
        <v>0.25</v>
      </c>
      <c r="G81" s="43">
        <v>0.25</v>
      </c>
      <c r="H81" s="43">
        <v>0.25</v>
      </c>
      <c r="I81" s="43">
        <v>0.25</v>
      </c>
      <c r="J81" s="41" t="s">
        <v>258</v>
      </c>
      <c r="K81" s="739"/>
      <c r="L81" s="739"/>
      <c r="M81" s="739"/>
      <c r="N81" s="735"/>
      <c r="O81" s="80"/>
    </row>
    <row r="82" spans="1:15" ht="52.5" customHeight="1">
      <c r="A82" s="732"/>
      <c r="B82" s="40" t="s">
        <v>259</v>
      </c>
      <c r="C82" s="733"/>
      <c r="D82" s="41" t="s">
        <v>260</v>
      </c>
      <c r="E82" s="42"/>
      <c r="F82" s="85"/>
      <c r="G82" s="85"/>
      <c r="H82" s="85"/>
      <c r="I82" s="85"/>
      <c r="J82" s="41"/>
      <c r="K82" s="739"/>
      <c r="L82" s="739"/>
      <c r="M82" s="739"/>
      <c r="N82" s="735"/>
      <c r="O82" s="80"/>
    </row>
    <row r="83" spans="1:15" ht="78" customHeight="1">
      <c r="A83" s="732" t="s">
        <v>261</v>
      </c>
      <c r="B83" s="40" t="s">
        <v>262</v>
      </c>
      <c r="C83" s="733" t="s">
        <v>240</v>
      </c>
      <c r="D83" s="41" t="s">
        <v>263</v>
      </c>
      <c r="E83" s="42">
        <v>1</v>
      </c>
      <c r="F83" s="44"/>
      <c r="G83" s="44">
        <v>1</v>
      </c>
      <c r="H83" s="44"/>
      <c r="I83" s="57"/>
      <c r="J83" s="41"/>
      <c r="K83" s="739"/>
      <c r="L83" s="739"/>
      <c r="M83" s="739"/>
      <c r="N83" s="735"/>
      <c r="O83" s="80"/>
    </row>
    <row r="84" spans="1:15" ht="111" customHeight="1">
      <c r="A84" s="732"/>
      <c r="B84" s="40" t="s">
        <v>264</v>
      </c>
      <c r="C84" s="733"/>
      <c r="D84" s="41" t="s">
        <v>265</v>
      </c>
      <c r="E84" s="48">
        <v>1</v>
      </c>
      <c r="F84" s="44">
        <v>0.5</v>
      </c>
      <c r="G84" s="57"/>
      <c r="H84" s="44">
        <v>0.5</v>
      </c>
      <c r="I84" s="57"/>
      <c r="J84" s="41"/>
      <c r="K84" s="739"/>
      <c r="L84" s="739"/>
      <c r="M84" s="739"/>
      <c r="N84" s="735"/>
      <c r="O84" s="80"/>
    </row>
    <row r="85" spans="1:15" ht="132" customHeight="1">
      <c r="A85" s="732" t="s">
        <v>266</v>
      </c>
      <c r="B85" s="86" t="s">
        <v>267</v>
      </c>
      <c r="C85" s="733" t="s">
        <v>268</v>
      </c>
      <c r="D85" s="59" t="s">
        <v>269</v>
      </c>
      <c r="E85" s="48">
        <v>8</v>
      </c>
      <c r="F85" s="57">
        <v>1</v>
      </c>
      <c r="G85" s="57">
        <v>1</v>
      </c>
      <c r="H85" s="57">
        <v>1</v>
      </c>
      <c r="I85" s="57">
        <v>1</v>
      </c>
      <c r="J85" s="41"/>
      <c r="K85" s="61" t="s">
        <v>243</v>
      </c>
      <c r="L85" s="61" t="s">
        <v>244</v>
      </c>
      <c r="M85" s="61" t="s">
        <v>245</v>
      </c>
      <c r="N85" s="63" t="s">
        <v>246</v>
      </c>
      <c r="O85" s="80"/>
    </row>
    <row r="86" spans="1:15" ht="93.75" customHeight="1">
      <c r="A86" s="732"/>
      <c r="B86" s="86" t="s">
        <v>270</v>
      </c>
      <c r="C86" s="733"/>
      <c r="D86" s="59" t="s">
        <v>271</v>
      </c>
      <c r="E86" s="48">
        <v>1</v>
      </c>
      <c r="F86" s="57">
        <v>1</v>
      </c>
      <c r="G86" s="57"/>
      <c r="H86" s="57"/>
      <c r="I86" s="57"/>
      <c r="J86" s="41"/>
      <c r="K86" s="734" t="s">
        <v>272</v>
      </c>
      <c r="L86" s="734" t="s">
        <v>273</v>
      </c>
      <c r="M86" s="734" t="s">
        <v>5</v>
      </c>
      <c r="N86" s="735" t="s">
        <v>5</v>
      </c>
      <c r="O86" s="80"/>
    </row>
    <row r="87" spans="1:15" ht="63.75" customHeight="1">
      <c r="A87" s="732"/>
      <c r="B87" s="59" t="s">
        <v>274</v>
      </c>
      <c r="C87" s="733"/>
      <c r="D87" s="59" t="s">
        <v>275</v>
      </c>
      <c r="E87" s="48">
        <v>6</v>
      </c>
      <c r="F87" s="57"/>
      <c r="G87" s="57">
        <v>2</v>
      </c>
      <c r="H87" s="57">
        <v>2</v>
      </c>
      <c r="I87" s="57">
        <v>2</v>
      </c>
      <c r="J87" s="41"/>
      <c r="K87" s="734"/>
      <c r="L87" s="734"/>
      <c r="M87" s="734"/>
      <c r="N87" s="735"/>
      <c r="O87" s="80"/>
    </row>
    <row r="88" spans="1:15" ht="135.75" customHeight="1">
      <c r="A88" s="738" t="s">
        <v>276</v>
      </c>
      <c r="B88" s="41" t="s">
        <v>277</v>
      </c>
      <c r="C88" s="41" t="s">
        <v>268</v>
      </c>
      <c r="D88" s="59" t="s">
        <v>278</v>
      </c>
      <c r="E88" s="48">
        <v>1</v>
      </c>
      <c r="F88" s="44"/>
      <c r="G88" s="44"/>
      <c r="H88" s="87">
        <v>1</v>
      </c>
      <c r="I88" s="44"/>
      <c r="J88" s="41"/>
      <c r="K88" s="61" t="s">
        <v>279</v>
      </c>
      <c r="L88" s="61" t="s">
        <v>280</v>
      </c>
      <c r="M88" s="61" t="s">
        <v>245</v>
      </c>
      <c r="N88" s="63" t="s">
        <v>246</v>
      </c>
      <c r="O88" s="80"/>
    </row>
    <row r="89" spans="1:15" ht="155.25" customHeight="1">
      <c r="A89" s="738"/>
      <c r="B89" s="40" t="s">
        <v>281</v>
      </c>
      <c r="C89" s="41" t="s">
        <v>282</v>
      </c>
      <c r="D89" s="59" t="s">
        <v>283</v>
      </c>
      <c r="E89" s="48">
        <v>4</v>
      </c>
      <c r="F89" s="87">
        <v>1</v>
      </c>
      <c r="G89" s="57">
        <v>1</v>
      </c>
      <c r="H89" s="87">
        <v>1</v>
      </c>
      <c r="I89" s="57">
        <v>1</v>
      </c>
      <c r="J89" s="41"/>
      <c r="K89" s="61" t="s">
        <v>279</v>
      </c>
      <c r="L89" s="61" t="s">
        <v>284</v>
      </c>
      <c r="M89" s="61" t="s">
        <v>5</v>
      </c>
      <c r="N89" s="63" t="s">
        <v>5</v>
      </c>
      <c r="O89" s="80"/>
    </row>
    <row r="90" spans="1:15">
      <c r="A90" s="475"/>
      <c r="B90" s="4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475"/>
    </row>
    <row r="91" spans="1:15" ht="39.75" customHeight="1" thickBot="1">
      <c r="A91" s="472" t="s">
        <v>286</v>
      </c>
      <c r="B91" s="472"/>
      <c r="C91" s="472"/>
      <c r="D91" s="472"/>
      <c r="E91" s="472"/>
      <c r="F91" s="472"/>
      <c r="G91" s="472"/>
      <c r="H91" s="472"/>
      <c r="I91" s="472"/>
      <c r="J91" s="472"/>
      <c r="K91" s="472"/>
      <c r="L91" s="472"/>
      <c r="M91" s="472"/>
      <c r="N91" s="472"/>
      <c r="O91" s="472"/>
    </row>
    <row r="92" spans="1:15" ht="60" customHeight="1" thickBot="1">
      <c r="A92" s="727" t="s">
        <v>7</v>
      </c>
      <c r="B92" s="722" t="s">
        <v>8</v>
      </c>
      <c r="C92" s="722" t="s">
        <v>9</v>
      </c>
      <c r="D92" s="722" t="s">
        <v>10</v>
      </c>
      <c r="E92" s="722" t="s">
        <v>287</v>
      </c>
      <c r="F92" s="729" t="s">
        <v>12</v>
      </c>
      <c r="G92" s="730"/>
      <c r="H92" s="730"/>
      <c r="I92" s="731"/>
      <c r="J92" s="722" t="s">
        <v>13</v>
      </c>
      <c r="K92" s="697" t="s">
        <v>14</v>
      </c>
      <c r="L92" s="698"/>
      <c r="M92" s="478" t="s">
        <v>15</v>
      </c>
      <c r="N92" s="479"/>
      <c r="O92" s="480" t="s">
        <v>4</v>
      </c>
    </row>
    <row r="93" spans="1:15" ht="57.75" customHeight="1" thickBot="1">
      <c r="A93" s="728"/>
      <c r="B93" s="723"/>
      <c r="C93" s="723"/>
      <c r="D93" s="723"/>
      <c r="E93" s="723"/>
      <c r="F93" s="89" t="s">
        <v>0</v>
      </c>
      <c r="G93" s="90" t="s">
        <v>1</v>
      </c>
      <c r="H93" s="90" t="s">
        <v>2</v>
      </c>
      <c r="I93" s="91" t="s">
        <v>3</v>
      </c>
      <c r="J93" s="723"/>
      <c r="K93" s="88" t="s">
        <v>16</v>
      </c>
      <c r="L93" s="92" t="s">
        <v>17</v>
      </c>
      <c r="M93" s="88" t="s">
        <v>18</v>
      </c>
      <c r="N93" s="52" t="s">
        <v>19</v>
      </c>
      <c r="O93" s="481"/>
    </row>
    <row r="94" spans="1:15" ht="72" customHeight="1">
      <c r="A94" s="724" t="s">
        <v>288</v>
      </c>
      <c r="B94" s="93" t="s">
        <v>289</v>
      </c>
      <c r="C94" s="94" t="s">
        <v>290</v>
      </c>
      <c r="D94" s="94" t="s">
        <v>291</v>
      </c>
      <c r="E94" s="725" t="s">
        <v>292</v>
      </c>
      <c r="F94" s="95">
        <v>1</v>
      </c>
      <c r="G94" s="94"/>
      <c r="H94" s="94"/>
      <c r="I94" s="94"/>
      <c r="J94" s="94" t="s">
        <v>293</v>
      </c>
      <c r="K94" s="653" t="s">
        <v>294</v>
      </c>
      <c r="L94" s="726" t="s">
        <v>295</v>
      </c>
      <c r="M94" s="96"/>
      <c r="N94" s="97"/>
      <c r="O94" s="96"/>
    </row>
    <row r="95" spans="1:15" ht="48" customHeight="1">
      <c r="A95" s="700"/>
      <c r="B95" s="98" t="s">
        <v>296</v>
      </c>
      <c r="C95" s="99" t="s">
        <v>290</v>
      </c>
      <c r="D95" s="99" t="s">
        <v>297</v>
      </c>
      <c r="E95" s="705"/>
      <c r="F95" s="99"/>
      <c r="G95" s="99"/>
      <c r="H95" s="100">
        <v>1</v>
      </c>
      <c r="I95" s="99"/>
      <c r="J95" s="99" t="s">
        <v>298</v>
      </c>
      <c r="K95" s="705"/>
      <c r="L95" s="708"/>
      <c r="M95" s="101"/>
      <c r="N95" s="102"/>
      <c r="O95" s="101"/>
    </row>
    <row r="96" spans="1:15" ht="108.75" customHeight="1" thickBot="1">
      <c r="A96" s="701"/>
      <c r="B96" s="103" t="s">
        <v>299</v>
      </c>
      <c r="C96" s="104" t="s">
        <v>290</v>
      </c>
      <c r="D96" s="104" t="s">
        <v>300</v>
      </c>
      <c r="E96" s="706"/>
      <c r="F96" s="104"/>
      <c r="G96" s="104"/>
      <c r="H96" s="105">
        <v>0.5</v>
      </c>
      <c r="I96" s="105">
        <v>0.5</v>
      </c>
      <c r="J96" s="106" t="s">
        <v>301</v>
      </c>
      <c r="K96" s="706"/>
      <c r="L96" s="709"/>
      <c r="M96" s="101"/>
      <c r="N96" s="102"/>
      <c r="O96" s="101"/>
    </row>
    <row r="97" spans="1:15" ht="78" customHeight="1">
      <c r="A97" s="699" t="s">
        <v>302</v>
      </c>
      <c r="B97" s="107" t="s">
        <v>289</v>
      </c>
      <c r="C97" s="702" t="s">
        <v>290</v>
      </c>
      <c r="D97" s="108" t="s">
        <v>303</v>
      </c>
      <c r="E97" s="704" t="s">
        <v>304</v>
      </c>
      <c r="F97" s="109">
        <v>1</v>
      </c>
      <c r="G97" s="108"/>
      <c r="H97" s="108"/>
      <c r="I97" s="108"/>
      <c r="J97" s="108" t="s">
        <v>293</v>
      </c>
      <c r="K97" s="702" t="s">
        <v>294</v>
      </c>
      <c r="L97" s="707" t="s">
        <v>295</v>
      </c>
      <c r="M97" s="101"/>
      <c r="N97" s="102"/>
      <c r="O97" s="101"/>
    </row>
    <row r="98" spans="1:15" ht="61.5" customHeight="1">
      <c r="A98" s="700"/>
      <c r="B98" s="98" t="s">
        <v>296</v>
      </c>
      <c r="C98" s="653"/>
      <c r="D98" s="99" t="s">
        <v>297</v>
      </c>
      <c r="E98" s="705"/>
      <c r="F98" s="99"/>
      <c r="G98" s="99"/>
      <c r="H98" s="100">
        <v>1</v>
      </c>
      <c r="I98" s="99"/>
      <c r="J98" s="99" t="s">
        <v>305</v>
      </c>
      <c r="K98" s="705"/>
      <c r="L98" s="708"/>
      <c r="M98" s="101"/>
      <c r="N98" s="102"/>
      <c r="O98" s="101"/>
    </row>
    <row r="99" spans="1:15" ht="101.25" customHeight="1" thickBot="1">
      <c r="A99" s="700"/>
      <c r="B99" s="123" t="s">
        <v>299</v>
      </c>
      <c r="C99" s="653"/>
      <c r="D99" s="124" t="s">
        <v>300</v>
      </c>
      <c r="E99" s="705"/>
      <c r="F99" s="124"/>
      <c r="G99" s="124"/>
      <c r="H99" s="115">
        <v>0.5</v>
      </c>
      <c r="I99" s="115">
        <v>0.5</v>
      </c>
      <c r="J99" s="125" t="s">
        <v>301</v>
      </c>
      <c r="K99" s="705"/>
      <c r="L99" s="708"/>
      <c r="M99" s="126"/>
      <c r="N99" s="127"/>
      <c r="O99" s="126"/>
    </row>
    <row r="100" spans="1:15" ht="42.75" customHeight="1">
      <c r="A100" s="710" t="s">
        <v>306</v>
      </c>
      <c r="B100" s="129" t="s">
        <v>307</v>
      </c>
      <c r="C100" s="713" t="s">
        <v>308</v>
      </c>
      <c r="D100" s="130" t="s">
        <v>309</v>
      </c>
      <c r="E100" s="716" t="s">
        <v>310</v>
      </c>
      <c r="F100" s="131">
        <v>0.25</v>
      </c>
      <c r="G100" s="131">
        <v>0.25</v>
      </c>
      <c r="H100" s="131">
        <v>0.25</v>
      </c>
      <c r="I100" s="131">
        <v>0.25</v>
      </c>
      <c r="J100" s="130" t="s">
        <v>311</v>
      </c>
      <c r="K100" s="713" t="s">
        <v>294</v>
      </c>
      <c r="L100" s="713" t="s">
        <v>312</v>
      </c>
      <c r="M100" s="132"/>
      <c r="N100" s="133"/>
      <c r="O100" s="134"/>
    </row>
    <row r="101" spans="1:15" ht="75.75" customHeight="1">
      <c r="A101" s="711"/>
      <c r="B101" s="118" t="s">
        <v>313</v>
      </c>
      <c r="C101" s="714" t="s">
        <v>308</v>
      </c>
      <c r="D101" s="110" t="s">
        <v>309</v>
      </c>
      <c r="E101" s="717" t="s">
        <v>314</v>
      </c>
      <c r="F101" s="120">
        <v>0.5</v>
      </c>
      <c r="G101" s="120">
        <v>0.5</v>
      </c>
      <c r="H101" s="120"/>
      <c r="I101" s="110"/>
      <c r="J101" s="110" t="s">
        <v>315</v>
      </c>
      <c r="K101" s="717" t="s">
        <v>316</v>
      </c>
      <c r="L101" s="717" t="s">
        <v>317</v>
      </c>
      <c r="M101" s="101"/>
      <c r="N101" s="102"/>
      <c r="O101" s="135"/>
    </row>
    <row r="102" spans="1:15" ht="49.5" customHeight="1" thickBot="1">
      <c r="A102" s="719"/>
      <c r="B102" s="142" t="s">
        <v>318</v>
      </c>
      <c r="C102" s="720" t="s">
        <v>308</v>
      </c>
      <c r="D102" s="113" t="s">
        <v>309</v>
      </c>
      <c r="E102" s="721" t="s">
        <v>314</v>
      </c>
      <c r="F102" s="143">
        <v>0.25</v>
      </c>
      <c r="G102" s="143">
        <v>0.25</v>
      </c>
      <c r="H102" s="143">
        <v>0.5</v>
      </c>
      <c r="I102" s="143"/>
      <c r="J102" s="113" t="s">
        <v>319</v>
      </c>
      <c r="K102" s="721" t="s">
        <v>316</v>
      </c>
      <c r="L102" s="721" t="s">
        <v>317</v>
      </c>
      <c r="M102" s="126"/>
      <c r="N102" s="127"/>
      <c r="O102" s="144"/>
    </row>
    <row r="103" spans="1:15" ht="82.5" customHeight="1">
      <c r="A103" s="710" t="s">
        <v>320</v>
      </c>
      <c r="B103" s="129" t="s">
        <v>321</v>
      </c>
      <c r="C103" s="713" t="s">
        <v>308</v>
      </c>
      <c r="D103" s="130" t="s">
        <v>322</v>
      </c>
      <c r="E103" s="716" t="s">
        <v>323</v>
      </c>
      <c r="F103" s="131"/>
      <c r="G103" s="131">
        <v>0.5</v>
      </c>
      <c r="H103" s="131">
        <v>0.25</v>
      </c>
      <c r="I103" s="131">
        <v>0.25</v>
      </c>
      <c r="J103" s="130" t="s">
        <v>324</v>
      </c>
      <c r="K103" s="713" t="s">
        <v>294</v>
      </c>
      <c r="L103" s="713" t="s">
        <v>325</v>
      </c>
      <c r="M103" s="132"/>
      <c r="N103" s="133"/>
      <c r="O103" s="134"/>
    </row>
    <row r="104" spans="1:15" ht="75.75" customHeight="1">
      <c r="A104" s="711"/>
      <c r="B104" s="118" t="s">
        <v>326</v>
      </c>
      <c r="C104" s="714" t="s">
        <v>308</v>
      </c>
      <c r="D104" s="110" t="s">
        <v>327</v>
      </c>
      <c r="E104" s="717" t="s">
        <v>314</v>
      </c>
      <c r="F104" s="120">
        <v>0.25</v>
      </c>
      <c r="G104" s="120">
        <v>0.25</v>
      </c>
      <c r="H104" s="120">
        <v>0.25</v>
      </c>
      <c r="I104" s="120">
        <v>0.25</v>
      </c>
      <c r="J104" s="110" t="s">
        <v>328</v>
      </c>
      <c r="K104" s="717"/>
      <c r="L104" s="717" t="s">
        <v>317</v>
      </c>
      <c r="M104" s="101"/>
      <c r="N104" s="102"/>
      <c r="O104" s="135"/>
    </row>
    <row r="105" spans="1:15" ht="126" customHeight="1" thickBot="1">
      <c r="A105" s="712"/>
      <c r="B105" s="136" t="s">
        <v>329</v>
      </c>
      <c r="C105" s="715" t="s">
        <v>308</v>
      </c>
      <c r="D105" s="137" t="s">
        <v>330</v>
      </c>
      <c r="E105" s="718" t="s">
        <v>314</v>
      </c>
      <c r="F105" s="138">
        <v>0.5</v>
      </c>
      <c r="G105" s="138">
        <v>0.5</v>
      </c>
      <c r="H105" s="138"/>
      <c r="I105" s="138"/>
      <c r="J105" s="137" t="s">
        <v>331</v>
      </c>
      <c r="K105" s="718"/>
      <c r="L105" s="718" t="s">
        <v>317</v>
      </c>
      <c r="M105" s="139"/>
      <c r="N105" s="140"/>
      <c r="O105" s="141"/>
    </row>
    <row r="106" spans="1:15" ht="69" customHeight="1">
      <c r="A106" s="699" t="s">
        <v>332</v>
      </c>
      <c r="B106" s="107" t="s">
        <v>333</v>
      </c>
      <c r="C106" s="702" t="s">
        <v>334</v>
      </c>
      <c r="D106" s="108" t="s">
        <v>335</v>
      </c>
      <c r="E106" s="704" t="s">
        <v>336</v>
      </c>
      <c r="F106" s="109"/>
      <c r="G106" s="109">
        <v>0.5</v>
      </c>
      <c r="H106" s="108"/>
      <c r="I106" s="109">
        <v>0.5</v>
      </c>
      <c r="J106" s="108" t="s">
        <v>337</v>
      </c>
      <c r="K106" s="702" t="s">
        <v>294</v>
      </c>
      <c r="L106" s="707" t="s">
        <v>338</v>
      </c>
      <c r="M106" s="132"/>
      <c r="N106" s="133"/>
      <c r="O106" s="134"/>
    </row>
    <row r="107" spans="1:15" ht="77.25" customHeight="1">
      <c r="A107" s="700"/>
      <c r="B107" s="98" t="s">
        <v>339</v>
      </c>
      <c r="C107" s="653" t="s">
        <v>340</v>
      </c>
      <c r="D107" s="99" t="s">
        <v>341</v>
      </c>
      <c r="E107" s="705">
        <v>1</v>
      </c>
      <c r="F107" s="99"/>
      <c r="G107" s="100">
        <v>0.5</v>
      </c>
      <c r="H107" s="100">
        <v>0.5</v>
      </c>
      <c r="I107" s="99"/>
      <c r="J107" s="99" t="s">
        <v>342</v>
      </c>
      <c r="K107" s="705" t="s">
        <v>316</v>
      </c>
      <c r="L107" s="708"/>
      <c r="M107" s="101"/>
      <c r="N107" s="102"/>
      <c r="O107" s="135"/>
    </row>
    <row r="108" spans="1:15" ht="68.25" customHeight="1" thickBot="1">
      <c r="A108" s="701"/>
      <c r="B108" s="103" t="s">
        <v>343</v>
      </c>
      <c r="C108" s="703" t="s">
        <v>340</v>
      </c>
      <c r="D108" s="104" t="s">
        <v>344</v>
      </c>
      <c r="E108" s="706">
        <v>1</v>
      </c>
      <c r="F108" s="104"/>
      <c r="G108" s="105">
        <v>0.25</v>
      </c>
      <c r="H108" s="105">
        <v>0.5</v>
      </c>
      <c r="I108" s="105">
        <v>0.5</v>
      </c>
      <c r="J108" s="106" t="s">
        <v>345</v>
      </c>
      <c r="K108" s="706" t="s">
        <v>316</v>
      </c>
      <c r="L108" s="709"/>
      <c r="M108" s="139"/>
      <c r="N108" s="140"/>
      <c r="O108" s="141"/>
    </row>
    <row r="109" spans="1:15" ht="128.25" customHeight="1">
      <c r="A109" s="692" t="s">
        <v>346</v>
      </c>
      <c r="B109" s="147" t="s">
        <v>347</v>
      </c>
      <c r="C109" s="130" t="s">
        <v>348</v>
      </c>
      <c r="D109" s="130" t="s">
        <v>349</v>
      </c>
      <c r="E109" s="148" t="s">
        <v>350</v>
      </c>
      <c r="F109" s="109">
        <v>0.25</v>
      </c>
      <c r="G109" s="109">
        <v>0.25</v>
      </c>
      <c r="H109" s="109">
        <v>0.25</v>
      </c>
      <c r="I109" s="149">
        <v>0.25</v>
      </c>
      <c r="J109" s="130" t="s">
        <v>351</v>
      </c>
      <c r="K109" s="130" t="s">
        <v>294</v>
      </c>
      <c r="L109" s="150" t="s">
        <v>352</v>
      </c>
      <c r="M109" s="132"/>
      <c r="N109" s="133"/>
      <c r="O109" s="134"/>
    </row>
    <row r="110" spans="1:15" ht="105.75" customHeight="1">
      <c r="A110" s="693"/>
      <c r="B110" s="112" t="s">
        <v>353</v>
      </c>
      <c r="C110" s="110" t="s">
        <v>348</v>
      </c>
      <c r="D110" s="113" t="s">
        <v>354</v>
      </c>
      <c r="E110" s="114" t="s">
        <v>355</v>
      </c>
      <c r="F110" s="115">
        <v>0.25</v>
      </c>
      <c r="G110" s="115">
        <v>0.25</v>
      </c>
      <c r="H110" s="115">
        <v>0.25</v>
      </c>
      <c r="I110" s="115">
        <v>0.25</v>
      </c>
      <c r="J110" s="116" t="s">
        <v>351</v>
      </c>
      <c r="K110" s="110" t="s">
        <v>294</v>
      </c>
      <c r="L110" s="117" t="s">
        <v>352</v>
      </c>
      <c r="M110" s="101"/>
      <c r="N110" s="102"/>
      <c r="O110" s="135"/>
    </row>
    <row r="111" spans="1:15" ht="117.75" customHeight="1">
      <c r="A111" s="693"/>
      <c r="B111" s="118" t="s">
        <v>356</v>
      </c>
      <c r="C111" s="110" t="s">
        <v>348</v>
      </c>
      <c r="D111" s="110" t="s">
        <v>354</v>
      </c>
      <c r="E111" s="119" t="s">
        <v>357</v>
      </c>
      <c r="F111" s="120">
        <v>0.25</v>
      </c>
      <c r="G111" s="120">
        <v>0.25</v>
      </c>
      <c r="H111" s="120">
        <v>0.25</v>
      </c>
      <c r="I111" s="120">
        <v>0.25</v>
      </c>
      <c r="J111" s="110" t="s">
        <v>351</v>
      </c>
      <c r="K111" s="110" t="s">
        <v>294</v>
      </c>
      <c r="L111" s="111" t="s">
        <v>352</v>
      </c>
      <c r="M111" s="101"/>
      <c r="N111" s="102"/>
      <c r="O111" s="135"/>
    </row>
    <row r="112" spans="1:15" ht="148.5" customHeight="1" thickBot="1">
      <c r="A112" s="694"/>
      <c r="B112" s="151" t="s">
        <v>358</v>
      </c>
      <c r="C112" s="137" t="s">
        <v>348</v>
      </c>
      <c r="D112" s="137" t="s">
        <v>354</v>
      </c>
      <c r="E112" s="152" t="s">
        <v>359</v>
      </c>
      <c r="F112" s="138">
        <v>0.25</v>
      </c>
      <c r="G112" s="138">
        <v>0.25</v>
      </c>
      <c r="H112" s="138">
        <v>0.25</v>
      </c>
      <c r="I112" s="138">
        <v>0.25</v>
      </c>
      <c r="J112" s="137" t="s">
        <v>351</v>
      </c>
      <c r="K112" s="137" t="s">
        <v>294</v>
      </c>
      <c r="L112" s="153" t="s">
        <v>352</v>
      </c>
      <c r="M112" s="139"/>
      <c r="N112" s="140"/>
      <c r="O112" s="141"/>
    </row>
    <row r="113" spans="1:15" ht="141" customHeight="1">
      <c r="A113" s="695" t="s">
        <v>360</v>
      </c>
      <c r="B113" s="145" t="s">
        <v>361</v>
      </c>
      <c r="C113" s="121" t="s">
        <v>362</v>
      </c>
      <c r="D113" s="121" t="s">
        <v>363</v>
      </c>
      <c r="E113" s="95" t="s">
        <v>364</v>
      </c>
      <c r="F113" s="95">
        <v>0.25</v>
      </c>
      <c r="G113" s="95">
        <v>0.25</v>
      </c>
      <c r="H113" s="95">
        <v>0.25</v>
      </c>
      <c r="I113" s="146">
        <v>0.25</v>
      </c>
      <c r="J113" s="121" t="s">
        <v>365</v>
      </c>
      <c r="K113" s="121" t="s">
        <v>294</v>
      </c>
      <c r="L113" s="122" t="s">
        <v>366</v>
      </c>
      <c r="M113" s="96"/>
      <c r="N113" s="97"/>
      <c r="O113" s="96"/>
    </row>
    <row r="114" spans="1:15" ht="159.75" customHeight="1">
      <c r="A114" s="695"/>
      <c r="B114" s="112" t="s">
        <v>367</v>
      </c>
      <c r="C114" s="121" t="s">
        <v>362</v>
      </c>
      <c r="D114" s="113" t="s">
        <v>368</v>
      </c>
      <c r="E114" s="100" t="s">
        <v>369</v>
      </c>
      <c r="F114" s="115">
        <v>0.25</v>
      </c>
      <c r="G114" s="115">
        <v>0.25</v>
      </c>
      <c r="H114" s="115">
        <v>0.25</v>
      </c>
      <c r="I114" s="115">
        <v>0.25</v>
      </c>
      <c r="J114" s="116" t="s">
        <v>370</v>
      </c>
      <c r="K114" s="110" t="s">
        <v>294</v>
      </c>
      <c r="L114" s="122" t="s">
        <v>366</v>
      </c>
      <c r="M114" s="101"/>
      <c r="N114" s="102"/>
      <c r="O114" s="101"/>
    </row>
    <row r="115" spans="1:15" ht="158.25" customHeight="1">
      <c r="A115" s="695"/>
      <c r="B115" s="118" t="s">
        <v>371</v>
      </c>
      <c r="C115" s="121" t="s">
        <v>362</v>
      </c>
      <c r="D115" s="110" t="s">
        <v>372</v>
      </c>
      <c r="E115" s="100" t="s">
        <v>373</v>
      </c>
      <c r="F115" s="120">
        <v>0.25</v>
      </c>
      <c r="G115" s="120">
        <v>0.25</v>
      </c>
      <c r="H115" s="120">
        <v>0.25</v>
      </c>
      <c r="I115" s="120">
        <v>0.25</v>
      </c>
      <c r="J115" s="110" t="s">
        <v>374</v>
      </c>
      <c r="K115" s="110" t="s">
        <v>294</v>
      </c>
      <c r="L115" s="122" t="s">
        <v>366</v>
      </c>
      <c r="M115" s="101"/>
      <c r="N115" s="102"/>
      <c r="O115" s="101"/>
    </row>
    <row r="116" spans="1:15" ht="162" customHeight="1">
      <c r="A116" s="696"/>
      <c r="B116" s="118" t="s">
        <v>375</v>
      </c>
      <c r="C116" s="121" t="s">
        <v>362</v>
      </c>
      <c r="D116" s="110" t="s">
        <v>376</v>
      </c>
      <c r="E116" s="100" t="s">
        <v>377</v>
      </c>
      <c r="F116" s="120">
        <v>0.25</v>
      </c>
      <c r="G116" s="120">
        <v>0.25</v>
      </c>
      <c r="H116" s="120">
        <v>0.25</v>
      </c>
      <c r="I116" s="120">
        <v>0.25</v>
      </c>
      <c r="J116" s="110" t="s">
        <v>378</v>
      </c>
      <c r="K116" s="110" t="s">
        <v>294</v>
      </c>
      <c r="L116" s="122" t="s">
        <v>366</v>
      </c>
      <c r="M116" s="101"/>
      <c r="N116" s="102"/>
      <c r="O116" s="101"/>
    </row>
    <row r="117" spans="1:15">
      <c r="A117" s="489"/>
      <c r="B117" s="489"/>
      <c r="C117" s="489"/>
      <c r="D117" s="489"/>
      <c r="E117" s="489"/>
      <c r="F117" s="489"/>
      <c r="G117" s="489"/>
      <c r="H117" s="489"/>
      <c r="I117" s="489"/>
      <c r="J117" s="489"/>
      <c r="K117" s="489"/>
      <c r="L117" s="489"/>
      <c r="M117" s="489"/>
      <c r="N117" s="489"/>
      <c r="O117" s="489"/>
    </row>
    <row r="118" spans="1:15" ht="44.25" customHeight="1" thickBot="1">
      <c r="A118" s="556" t="s">
        <v>396</v>
      </c>
      <c r="B118" s="556"/>
      <c r="C118" s="556"/>
      <c r="D118" s="556"/>
      <c r="E118" s="556"/>
      <c r="F118" s="556"/>
      <c r="G118" s="556"/>
      <c r="H118" s="556"/>
      <c r="I118" s="556"/>
      <c r="J118" s="556"/>
      <c r="K118" s="556"/>
      <c r="L118" s="556"/>
      <c r="M118" s="556"/>
      <c r="N118" s="556"/>
      <c r="O118" s="556"/>
    </row>
    <row r="119" spans="1:15" ht="72.75" customHeight="1" thickBot="1">
      <c r="A119" s="476" t="s">
        <v>7</v>
      </c>
      <c r="B119" s="490" t="s">
        <v>8</v>
      </c>
      <c r="C119" s="490" t="s">
        <v>9</v>
      </c>
      <c r="D119" s="490" t="s">
        <v>10</v>
      </c>
      <c r="E119" s="492" t="s">
        <v>11</v>
      </c>
      <c r="F119" s="494" t="s">
        <v>12</v>
      </c>
      <c r="G119" s="495"/>
      <c r="H119" s="495"/>
      <c r="I119" s="480"/>
      <c r="J119" s="476" t="s">
        <v>13</v>
      </c>
      <c r="K119" s="478" t="s">
        <v>171</v>
      </c>
      <c r="L119" s="479"/>
      <c r="M119" s="478" t="s">
        <v>15</v>
      </c>
      <c r="N119" s="479"/>
      <c r="O119" s="480" t="s">
        <v>4</v>
      </c>
    </row>
    <row r="120" spans="1:15" ht="40.5" customHeight="1" thickBot="1">
      <c r="A120" s="477"/>
      <c r="B120" s="491"/>
      <c r="C120" s="491"/>
      <c r="D120" s="491"/>
      <c r="E120" s="493"/>
      <c r="F120" s="31" t="s">
        <v>0</v>
      </c>
      <c r="G120" s="32" t="s">
        <v>1</v>
      </c>
      <c r="H120" s="32" t="s">
        <v>2</v>
      </c>
      <c r="I120" s="33" t="s">
        <v>3</v>
      </c>
      <c r="J120" s="477"/>
      <c r="K120" s="34" t="s">
        <v>16</v>
      </c>
      <c r="L120" s="35" t="s">
        <v>19</v>
      </c>
      <c r="M120" s="34" t="s">
        <v>18</v>
      </c>
      <c r="N120" s="35" t="s">
        <v>19</v>
      </c>
      <c r="O120" s="481"/>
    </row>
    <row r="121" spans="1:15" ht="102" customHeight="1">
      <c r="A121" s="687" t="s">
        <v>379</v>
      </c>
      <c r="B121" s="36" t="s">
        <v>380</v>
      </c>
      <c r="C121" s="84" t="s">
        <v>381</v>
      </c>
      <c r="D121" s="84" t="s">
        <v>382</v>
      </c>
      <c r="E121" s="42">
        <v>400</v>
      </c>
      <c r="F121" s="85">
        <v>100</v>
      </c>
      <c r="G121" s="85">
        <v>100</v>
      </c>
      <c r="H121" s="85">
        <v>100</v>
      </c>
      <c r="I121" s="85">
        <v>100</v>
      </c>
      <c r="J121" s="84" t="s">
        <v>383</v>
      </c>
      <c r="K121" s="59" t="s">
        <v>5</v>
      </c>
      <c r="L121" s="59" t="s">
        <v>5</v>
      </c>
      <c r="M121" s="59" t="s">
        <v>5</v>
      </c>
      <c r="N121" s="59" t="s">
        <v>5</v>
      </c>
      <c r="O121" s="7"/>
    </row>
    <row r="122" spans="1:15" ht="114.75" customHeight="1">
      <c r="A122" s="688"/>
      <c r="B122" s="40" t="s">
        <v>384</v>
      </c>
      <c r="C122" s="84" t="s">
        <v>381</v>
      </c>
      <c r="D122" s="84" t="s">
        <v>382</v>
      </c>
      <c r="E122" s="42">
        <v>400</v>
      </c>
      <c r="F122" s="85">
        <v>100</v>
      </c>
      <c r="G122" s="85">
        <v>100</v>
      </c>
      <c r="H122" s="85">
        <v>100</v>
      </c>
      <c r="I122" s="85">
        <v>100</v>
      </c>
      <c r="J122" s="84" t="s">
        <v>383</v>
      </c>
      <c r="K122" s="59" t="s">
        <v>5</v>
      </c>
      <c r="L122" s="59" t="s">
        <v>5</v>
      </c>
      <c r="M122" s="59" t="s">
        <v>5</v>
      </c>
      <c r="N122" s="59" t="s">
        <v>5</v>
      </c>
      <c r="O122" s="4"/>
    </row>
    <row r="123" spans="1:15" ht="126" customHeight="1">
      <c r="A123" s="688"/>
      <c r="B123" s="40" t="s">
        <v>385</v>
      </c>
      <c r="C123" s="84" t="s">
        <v>381</v>
      </c>
      <c r="D123" s="84" t="s">
        <v>382</v>
      </c>
      <c r="E123" s="42">
        <v>400</v>
      </c>
      <c r="F123" s="85">
        <v>100</v>
      </c>
      <c r="G123" s="85">
        <v>100</v>
      </c>
      <c r="H123" s="85">
        <v>100</v>
      </c>
      <c r="I123" s="85">
        <v>100</v>
      </c>
      <c r="J123" s="84" t="s">
        <v>383</v>
      </c>
      <c r="K123" s="59" t="s">
        <v>5</v>
      </c>
      <c r="L123" s="59" t="s">
        <v>5</v>
      </c>
      <c r="M123" s="59" t="s">
        <v>5</v>
      </c>
      <c r="N123" s="59" t="s">
        <v>5</v>
      </c>
      <c r="O123" s="154">
        <v>6800000</v>
      </c>
    </row>
    <row r="124" spans="1:15" ht="168.75" customHeight="1">
      <c r="A124" s="482"/>
      <c r="B124" s="40" t="s">
        <v>386</v>
      </c>
      <c r="C124" s="84" t="s">
        <v>381</v>
      </c>
      <c r="D124" s="84" t="s">
        <v>382</v>
      </c>
      <c r="E124" s="42">
        <v>400</v>
      </c>
      <c r="F124" s="85">
        <v>100</v>
      </c>
      <c r="G124" s="85">
        <v>100</v>
      </c>
      <c r="H124" s="85">
        <v>100</v>
      </c>
      <c r="I124" s="85">
        <v>100</v>
      </c>
      <c r="J124" s="84" t="s">
        <v>383</v>
      </c>
      <c r="K124" s="59" t="s">
        <v>5</v>
      </c>
      <c r="L124" s="59" t="s">
        <v>5</v>
      </c>
      <c r="M124" s="59" t="s">
        <v>5</v>
      </c>
      <c r="N124" s="59" t="s">
        <v>5</v>
      </c>
      <c r="O124" s="4"/>
    </row>
    <row r="125" spans="1:15" ht="169.5" customHeight="1">
      <c r="A125" s="689" t="s">
        <v>387</v>
      </c>
      <c r="B125" s="40" t="s">
        <v>388</v>
      </c>
      <c r="C125" s="84" t="s">
        <v>389</v>
      </c>
      <c r="D125" s="84" t="s">
        <v>390</v>
      </c>
      <c r="E125" s="42">
        <v>1000</v>
      </c>
      <c r="F125" s="57">
        <v>250</v>
      </c>
      <c r="G125" s="57">
        <v>250</v>
      </c>
      <c r="H125" s="57">
        <v>250</v>
      </c>
      <c r="I125" s="57">
        <v>250</v>
      </c>
      <c r="J125" s="84" t="s">
        <v>391</v>
      </c>
      <c r="K125" s="59" t="s">
        <v>5</v>
      </c>
      <c r="L125" s="59" t="s">
        <v>5</v>
      </c>
      <c r="M125" s="59" t="s">
        <v>5</v>
      </c>
      <c r="N125" s="59" t="s">
        <v>5</v>
      </c>
      <c r="O125" s="4"/>
    </row>
    <row r="126" spans="1:15" ht="190.5" customHeight="1">
      <c r="A126" s="690"/>
      <c r="B126" s="40" t="s">
        <v>392</v>
      </c>
      <c r="C126" s="84" t="s">
        <v>389</v>
      </c>
      <c r="D126" s="84" t="s">
        <v>390</v>
      </c>
      <c r="E126" s="42">
        <v>1000</v>
      </c>
      <c r="F126" s="57">
        <v>250</v>
      </c>
      <c r="G126" s="57">
        <v>250</v>
      </c>
      <c r="H126" s="57">
        <v>250</v>
      </c>
      <c r="I126" s="57">
        <v>250</v>
      </c>
      <c r="J126" s="84" t="s">
        <v>391</v>
      </c>
      <c r="K126" s="59" t="s">
        <v>5</v>
      </c>
      <c r="L126" s="59" t="s">
        <v>5</v>
      </c>
      <c r="M126" s="59" t="s">
        <v>5</v>
      </c>
      <c r="N126" s="59" t="s">
        <v>5</v>
      </c>
      <c r="O126" s="4" t="s">
        <v>393</v>
      </c>
    </row>
    <row r="127" spans="1:15" ht="191.25" customHeight="1">
      <c r="A127" s="690"/>
      <c r="B127" s="40" t="s">
        <v>394</v>
      </c>
      <c r="C127" s="84" t="s">
        <v>389</v>
      </c>
      <c r="D127" s="84" t="s">
        <v>390</v>
      </c>
      <c r="E127" s="42">
        <v>1000</v>
      </c>
      <c r="F127" s="57">
        <v>250</v>
      </c>
      <c r="G127" s="57">
        <v>250</v>
      </c>
      <c r="H127" s="57">
        <v>250</v>
      </c>
      <c r="I127" s="57">
        <v>250</v>
      </c>
      <c r="J127" s="84" t="s">
        <v>391</v>
      </c>
      <c r="K127" s="59" t="s">
        <v>5</v>
      </c>
      <c r="L127" s="59" t="s">
        <v>5</v>
      </c>
      <c r="M127" s="59" t="s">
        <v>5</v>
      </c>
      <c r="N127" s="59" t="s">
        <v>5</v>
      </c>
      <c r="O127" s="4"/>
    </row>
    <row r="128" spans="1:15" ht="178.5" customHeight="1">
      <c r="A128" s="691"/>
      <c r="B128" s="86" t="s">
        <v>395</v>
      </c>
      <c r="C128" s="84" t="s">
        <v>389</v>
      </c>
      <c r="D128" s="84" t="s">
        <v>390</v>
      </c>
      <c r="E128" s="42">
        <v>1000</v>
      </c>
      <c r="F128" s="57">
        <v>250</v>
      </c>
      <c r="G128" s="57">
        <v>250</v>
      </c>
      <c r="H128" s="57">
        <v>250</v>
      </c>
      <c r="I128" s="57">
        <v>250</v>
      </c>
      <c r="J128" s="84" t="s">
        <v>391</v>
      </c>
      <c r="K128" s="59" t="s">
        <v>5</v>
      </c>
      <c r="L128" s="59" t="s">
        <v>5</v>
      </c>
      <c r="M128" s="59" t="s">
        <v>5</v>
      </c>
      <c r="N128" s="59" t="s">
        <v>5</v>
      </c>
      <c r="O128" s="4"/>
    </row>
    <row r="129" spans="1:15">
      <c r="A129" s="475"/>
      <c r="B129" s="475"/>
      <c r="C129" s="475"/>
      <c r="D129" s="475"/>
      <c r="E129" s="475"/>
      <c r="F129" s="475"/>
      <c r="G129" s="475"/>
      <c r="H129" s="475"/>
      <c r="I129" s="475"/>
      <c r="J129" s="475"/>
      <c r="K129" s="475"/>
      <c r="L129" s="475"/>
      <c r="M129" s="475"/>
      <c r="N129" s="475"/>
      <c r="O129" s="475"/>
    </row>
    <row r="130" spans="1:15" ht="51.75" customHeight="1" thickBot="1">
      <c r="A130" s="472" t="s">
        <v>552</v>
      </c>
      <c r="B130" s="472"/>
      <c r="C130" s="472"/>
      <c r="D130" s="472"/>
      <c r="E130" s="472"/>
      <c r="F130" s="472"/>
      <c r="G130" s="472"/>
      <c r="H130" s="472"/>
      <c r="I130" s="472"/>
      <c r="J130" s="472"/>
      <c r="K130" s="472"/>
      <c r="L130" s="472"/>
      <c r="M130" s="472"/>
      <c r="N130" s="472"/>
      <c r="O130" s="472"/>
    </row>
    <row r="131" spans="1:15" ht="51" customHeight="1">
      <c r="A131" s="686" t="s">
        <v>7</v>
      </c>
      <c r="B131" s="684" t="s">
        <v>8</v>
      </c>
      <c r="C131" s="684" t="s">
        <v>9</v>
      </c>
      <c r="D131" s="684" t="s">
        <v>10</v>
      </c>
      <c r="E131" s="684" t="s">
        <v>11</v>
      </c>
      <c r="F131" s="684" t="s">
        <v>12</v>
      </c>
      <c r="G131" s="684"/>
      <c r="H131" s="684"/>
      <c r="I131" s="684"/>
      <c r="J131" s="684" t="s">
        <v>13</v>
      </c>
      <c r="K131" s="684" t="s">
        <v>397</v>
      </c>
      <c r="L131" s="684"/>
      <c r="M131" s="684" t="s">
        <v>15</v>
      </c>
      <c r="N131" s="684"/>
      <c r="O131" s="685" t="s">
        <v>4</v>
      </c>
    </row>
    <row r="132" spans="1:15" ht="39.75" customHeight="1">
      <c r="A132" s="686"/>
      <c r="B132" s="684"/>
      <c r="C132" s="684"/>
      <c r="D132" s="684"/>
      <c r="E132" s="684"/>
      <c r="F132" s="10" t="s">
        <v>0</v>
      </c>
      <c r="G132" s="10" t="s">
        <v>1</v>
      </c>
      <c r="H132" s="10" t="s">
        <v>2</v>
      </c>
      <c r="I132" s="10" t="s">
        <v>3</v>
      </c>
      <c r="J132" s="684"/>
      <c r="K132" s="10" t="s">
        <v>16</v>
      </c>
      <c r="L132" s="10" t="s">
        <v>19</v>
      </c>
      <c r="M132" s="10" t="s">
        <v>18</v>
      </c>
      <c r="N132" s="10" t="s">
        <v>19</v>
      </c>
      <c r="O132" s="685"/>
    </row>
    <row r="133" spans="1:15" ht="112.5" customHeight="1">
      <c r="A133" s="155" t="s">
        <v>398</v>
      </c>
      <c r="B133" s="156" t="s">
        <v>399</v>
      </c>
      <c r="C133" s="156" t="s">
        <v>400</v>
      </c>
      <c r="D133" s="156" t="s">
        <v>401</v>
      </c>
      <c r="E133" s="157">
        <v>3</v>
      </c>
      <c r="F133" s="158" t="s">
        <v>402</v>
      </c>
      <c r="G133" s="158" t="s">
        <v>402</v>
      </c>
      <c r="H133" s="158">
        <v>0.5</v>
      </c>
      <c r="I133" s="158">
        <v>0.5</v>
      </c>
      <c r="J133" s="156" t="s">
        <v>403</v>
      </c>
      <c r="K133" s="159" t="s">
        <v>404</v>
      </c>
      <c r="L133" s="116" t="s">
        <v>405</v>
      </c>
      <c r="M133" s="59"/>
      <c r="N133" s="63"/>
      <c r="O133" s="160">
        <v>1271700</v>
      </c>
    </row>
    <row r="134" spans="1:15" ht="63.75" customHeight="1">
      <c r="A134" s="674" t="s">
        <v>406</v>
      </c>
      <c r="B134" s="161" t="s">
        <v>407</v>
      </c>
      <c r="C134" s="161" t="s">
        <v>408</v>
      </c>
      <c r="D134" s="161" t="s">
        <v>409</v>
      </c>
      <c r="E134" s="162">
        <v>20</v>
      </c>
      <c r="F134" s="158">
        <v>0.25</v>
      </c>
      <c r="G134" s="158">
        <v>0.25</v>
      </c>
      <c r="H134" s="158">
        <v>0.25</v>
      </c>
      <c r="I134" s="158">
        <v>0.25</v>
      </c>
      <c r="J134" s="163" t="s">
        <v>410</v>
      </c>
      <c r="K134" s="677" t="s">
        <v>404</v>
      </c>
      <c r="L134" s="669" t="s">
        <v>411</v>
      </c>
      <c r="M134" s="46"/>
      <c r="N134" s="46"/>
      <c r="O134" s="503">
        <v>1234500</v>
      </c>
    </row>
    <row r="135" spans="1:15" ht="88.5" customHeight="1">
      <c r="A135" s="676"/>
      <c r="B135" s="161" t="s">
        <v>412</v>
      </c>
      <c r="C135" s="161" t="s">
        <v>413</v>
      </c>
      <c r="D135" s="161" t="s">
        <v>414</v>
      </c>
      <c r="E135" s="162">
        <v>20</v>
      </c>
      <c r="F135" s="158">
        <v>0.25</v>
      </c>
      <c r="G135" s="158">
        <v>0.25</v>
      </c>
      <c r="H135" s="158">
        <v>0.25</v>
      </c>
      <c r="I135" s="158">
        <v>0.25</v>
      </c>
      <c r="J135" s="163" t="s">
        <v>415</v>
      </c>
      <c r="K135" s="678"/>
      <c r="L135" s="670"/>
      <c r="M135" s="46"/>
      <c r="N135" s="46"/>
      <c r="O135" s="510"/>
    </row>
    <row r="136" spans="1:15" ht="63.75" customHeight="1">
      <c r="A136" s="674" t="s">
        <v>416</v>
      </c>
      <c r="B136" s="161" t="s">
        <v>417</v>
      </c>
      <c r="C136" s="161" t="s">
        <v>408</v>
      </c>
      <c r="D136" s="161" t="s">
        <v>418</v>
      </c>
      <c r="E136" s="164">
        <v>1</v>
      </c>
      <c r="F136" s="165">
        <v>1</v>
      </c>
      <c r="G136" s="165" t="s">
        <v>402</v>
      </c>
      <c r="H136" s="165" t="s">
        <v>402</v>
      </c>
      <c r="I136" s="165" t="s">
        <v>402</v>
      </c>
      <c r="J136" s="163" t="s">
        <v>419</v>
      </c>
      <c r="K136" s="677" t="s">
        <v>420</v>
      </c>
      <c r="L136" s="669" t="s">
        <v>421</v>
      </c>
      <c r="M136" s="46"/>
      <c r="N136" s="46"/>
      <c r="O136" s="503">
        <v>1244656</v>
      </c>
    </row>
    <row r="137" spans="1:15" ht="76.5" customHeight="1">
      <c r="A137" s="675"/>
      <c r="B137" s="161" t="s">
        <v>422</v>
      </c>
      <c r="C137" s="161" t="s">
        <v>408</v>
      </c>
      <c r="D137" s="161" t="s">
        <v>423</v>
      </c>
      <c r="E137" s="164">
        <v>4</v>
      </c>
      <c r="F137" s="165">
        <v>0.25</v>
      </c>
      <c r="G137" s="165">
        <v>0.25</v>
      </c>
      <c r="H137" s="165">
        <v>0.25</v>
      </c>
      <c r="I137" s="165">
        <v>0.25</v>
      </c>
      <c r="J137" s="163" t="s">
        <v>410</v>
      </c>
      <c r="K137" s="678"/>
      <c r="L137" s="670"/>
      <c r="M137" s="46"/>
      <c r="N137" s="46"/>
      <c r="O137" s="519"/>
    </row>
    <row r="138" spans="1:15" ht="47.25">
      <c r="A138" s="676"/>
      <c r="B138" s="161" t="s">
        <v>424</v>
      </c>
      <c r="C138" s="161" t="s">
        <v>408</v>
      </c>
      <c r="D138" s="161" t="s">
        <v>425</v>
      </c>
      <c r="E138" s="164">
        <v>4</v>
      </c>
      <c r="F138" s="165">
        <v>0.25</v>
      </c>
      <c r="G138" s="165">
        <v>0.25</v>
      </c>
      <c r="H138" s="165">
        <v>0.25</v>
      </c>
      <c r="I138" s="165">
        <v>0.25</v>
      </c>
      <c r="J138" s="163" t="s">
        <v>426</v>
      </c>
      <c r="K138" s="679"/>
      <c r="L138" s="673"/>
      <c r="M138" s="46"/>
      <c r="N138" s="46"/>
      <c r="O138" s="510"/>
    </row>
    <row r="139" spans="1:15" ht="78.75" customHeight="1">
      <c r="A139" s="680" t="s">
        <v>427</v>
      </c>
      <c r="B139" s="166" t="s">
        <v>428</v>
      </c>
      <c r="C139" s="161" t="s">
        <v>429</v>
      </c>
      <c r="D139" s="161" t="s">
        <v>430</v>
      </c>
      <c r="E139" s="164">
        <v>2</v>
      </c>
      <c r="F139" s="158" t="s">
        <v>402</v>
      </c>
      <c r="G139" s="158" t="s">
        <v>402</v>
      </c>
      <c r="H139" s="158">
        <v>0.5</v>
      </c>
      <c r="I139" s="158">
        <v>0.5</v>
      </c>
      <c r="J139" s="163" t="s">
        <v>431</v>
      </c>
      <c r="K139" s="664" t="s">
        <v>432</v>
      </c>
      <c r="L139" s="682" t="s">
        <v>433</v>
      </c>
      <c r="M139" s="46"/>
      <c r="N139" s="46"/>
      <c r="O139" s="503">
        <v>211950</v>
      </c>
    </row>
    <row r="140" spans="1:15" ht="93.75" customHeight="1">
      <c r="A140" s="681"/>
      <c r="B140" s="166" t="s">
        <v>434</v>
      </c>
      <c r="C140" s="161" t="s">
        <v>429</v>
      </c>
      <c r="D140" s="161" t="s">
        <v>418</v>
      </c>
      <c r="E140" s="164">
        <v>1</v>
      </c>
      <c r="F140" s="158" t="s">
        <v>402</v>
      </c>
      <c r="G140" s="158" t="s">
        <v>402</v>
      </c>
      <c r="H140" s="158">
        <v>0.5</v>
      </c>
      <c r="I140" s="158">
        <v>0.5</v>
      </c>
      <c r="J140" s="163" t="s">
        <v>435</v>
      </c>
      <c r="K140" s="668"/>
      <c r="L140" s="683"/>
      <c r="M140" s="46"/>
      <c r="N140" s="46"/>
      <c r="O140" s="519"/>
    </row>
    <row r="141" spans="1:15" ht="205.5" customHeight="1">
      <c r="A141" s="167" t="s">
        <v>436</v>
      </c>
      <c r="B141" s="166" t="s">
        <v>437</v>
      </c>
      <c r="C141" s="161" t="s">
        <v>429</v>
      </c>
      <c r="D141" s="161" t="s">
        <v>438</v>
      </c>
      <c r="E141" s="168" t="s">
        <v>439</v>
      </c>
      <c r="F141" s="158">
        <v>0.25</v>
      </c>
      <c r="G141" s="158">
        <v>0.25</v>
      </c>
      <c r="H141" s="158">
        <v>0.25</v>
      </c>
      <c r="I141" s="158">
        <v>0.25</v>
      </c>
      <c r="J141" s="163" t="s">
        <v>440</v>
      </c>
      <c r="K141" s="124" t="s">
        <v>432</v>
      </c>
      <c r="L141" s="169" t="s">
        <v>441</v>
      </c>
      <c r="M141" s="46"/>
      <c r="N141" s="46"/>
      <c r="O141" s="170">
        <v>2738000</v>
      </c>
    </row>
    <row r="142" spans="1:15" ht="132.75" customHeight="1">
      <c r="A142" s="171" t="s">
        <v>442</v>
      </c>
      <c r="B142" s="166" t="s">
        <v>443</v>
      </c>
      <c r="C142" s="161" t="s">
        <v>429</v>
      </c>
      <c r="D142" s="161" t="s">
        <v>444</v>
      </c>
      <c r="E142" s="164">
        <v>4</v>
      </c>
      <c r="F142" s="158">
        <v>0.25</v>
      </c>
      <c r="G142" s="158">
        <v>0.25</v>
      </c>
      <c r="H142" s="158">
        <v>0.25</v>
      </c>
      <c r="I142" s="158">
        <v>0.25</v>
      </c>
      <c r="J142" s="163" t="s">
        <v>415</v>
      </c>
      <c r="K142" s="124" t="s">
        <v>103</v>
      </c>
      <c r="L142" s="124" t="s">
        <v>445</v>
      </c>
      <c r="M142" s="46"/>
      <c r="N142" s="46"/>
      <c r="O142" s="170">
        <v>723800</v>
      </c>
    </row>
    <row r="143" spans="1:15" ht="103.5" customHeight="1">
      <c r="A143" s="654" t="s">
        <v>446</v>
      </c>
      <c r="B143" s="166" t="s">
        <v>447</v>
      </c>
      <c r="C143" s="161" t="s">
        <v>448</v>
      </c>
      <c r="D143" s="161" t="s">
        <v>449</v>
      </c>
      <c r="E143" s="172">
        <v>10</v>
      </c>
      <c r="F143" s="100">
        <v>0.25</v>
      </c>
      <c r="G143" s="100">
        <v>0.25</v>
      </c>
      <c r="H143" s="100">
        <v>0.25</v>
      </c>
      <c r="I143" s="100">
        <v>0.25</v>
      </c>
      <c r="J143" s="163" t="s">
        <v>450</v>
      </c>
      <c r="K143" s="664" t="s">
        <v>404</v>
      </c>
      <c r="L143" s="669" t="s">
        <v>451</v>
      </c>
      <c r="M143" s="46"/>
      <c r="N143" s="46"/>
      <c r="O143" s="503">
        <v>2505700</v>
      </c>
    </row>
    <row r="144" spans="1:15" ht="31.5">
      <c r="A144" s="667"/>
      <c r="B144" s="166" t="s">
        <v>452</v>
      </c>
      <c r="C144" s="161" t="s">
        <v>448</v>
      </c>
      <c r="D144" s="161" t="s">
        <v>449</v>
      </c>
      <c r="E144" s="172">
        <v>10</v>
      </c>
      <c r="F144" s="100">
        <v>0.25</v>
      </c>
      <c r="G144" s="100">
        <v>0.25</v>
      </c>
      <c r="H144" s="100">
        <v>0.25</v>
      </c>
      <c r="I144" s="100">
        <v>0.25</v>
      </c>
      <c r="J144" s="163" t="s">
        <v>453</v>
      </c>
      <c r="K144" s="668"/>
      <c r="L144" s="670"/>
      <c r="M144" s="46"/>
      <c r="N144" s="46"/>
      <c r="O144" s="519"/>
    </row>
    <row r="145" spans="1:15" ht="84" customHeight="1">
      <c r="A145" s="667"/>
      <c r="B145" s="166" t="s">
        <v>454</v>
      </c>
      <c r="C145" s="161" t="s">
        <v>448</v>
      </c>
      <c r="D145" s="161" t="s">
        <v>449</v>
      </c>
      <c r="E145" s="172">
        <v>4</v>
      </c>
      <c r="F145" s="100">
        <v>0.25</v>
      </c>
      <c r="G145" s="100">
        <v>0.25</v>
      </c>
      <c r="H145" s="100">
        <v>0.25</v>
      </c>
      <c r="I145" s="100">
        <v>0.25</v>
      </c>
      <c r="J145" s="163" t="s">
        <v>455</v>
      </c>
      <c r="K145" s="668"/>
      <c r="L145" s="670"/>
      <c r="M145" s="46"/>
      <c r="N145" s="46"/>
      <c r="O145" s="519"/>
    </row>
    <row r="146" spans="1:15" ht="78.75" customHeight="1">
      <c r="A146" s="667"/>
      <c r="B146" s="166" t="s">
        <v>456</v>
      </c>
      <c r="C146" s="161" t="s">
        <v>457</v>
      </c>
      <c r="D146" s="161" t="s">
        <v>449</v>
      </c>
      <c r="E146" s="172">
        <v>4</v>
      </c>
      <c r="F146" s="100">
        <v>0.25</v>
      </c>
      <c r="G146" s="100">
        <v>0.25</v>
      </c>
      <c r="H146" s="100">
        <v>0.25</v>
      </c>
      <c r="I146" s="100">
        <v>0.25</v>
      </c>
      <c r="J146" s="163" t="s">
        <v>458</v>
      </c>
      <c r="K146" s="668"/>
      <c r="L146" s="670"/>
      <c r="M146" s="46"/>
      <c r="N146" s="46"/>
      <c r="O146" s="519"/>
    </row>
    <row r="147" spans="1:15" ht="106.5" customHeight="1">
      <c r="A147" s="654" t="s">
        <v>459</v>
      </c>
      <c r="B147" s="166" t="s">
        <v>460</v>
      </c>
      <c r="C147" s="161" t="s">
        <v>429</v>
      </c>
      <c r="D147" s="166" t="s">
        <v>461</v>
      </c>
      <c r="E147" s="173">
        <v>1</v>
      </c>
      <c r="F147" s="174">
        <v>0.25</v>
      </c>
      <c r="G147" s="174">
        <v>0.25</v>
      </c>
      <c r="H147" s="174">
        <v>0.25</v>
      </c>
      <c r="I147" s="174">
        <v>0.25</v>
      </c>
      <c r="J147" s="156" t="s">
        <v>462</v>
      </c>
      <c r="K147" s="652" t="s">
        <v>463</v>
      </c>
      <c r="L147" s="669" t="s">
        <v>464</v>
      </c>
      <c r="M147" s="46"/>
      <c r="N147" s="46"/>
      <c r="O147" s="503">
        <v>77280000</v>
      </c>
    </row>
    <row r="148" spans="1:15" ht="91.5" customHeight="1">
      <c r="A148" s="667"/>
      <c r="B148" s="166" t="s">
        <v>465</v>
      </c>
      <c r="C148" s="161" t="s">
        <v>429</v>
      </c>
      <c r="D148" s="166" t="s">
        <v>466</v>
      </c>
      <c r="E148" s="173">
        <v>20</v>
      </c>
      <c r="F148" s="174">
        <v>0.25</v>
      </c>
      <c r="G148" s="174">
        <v>0.25</v>
      </c>
      <c r="H148" s="174">
        <v>0.25</v>
      </c>
      <c r="I148" s="174">
        <v>0.25</v>
      </c>
      <c r="J148" s="156" t="s">
        <v>467</v>
      </c>
      <c r="K148" s="653"/>
      <c r="L148" s="670"/>
      <c r="M148" s="46"/>
      <c r="N148" s="46"/>
      <c r="O148" s="519"/>
    </row>
    <row r="149" spans="1:15" ht="101.25" customHeight="1">
      <c r="A149" s="667"/>
      <c r="B149" s="166" t="s">
        <v>468</v>
      </c>
      <c r="C149" s="161" t="s">
        <v>429</v>
      </c>
      <c r="D149" s="166" t="s">
        <v>469</v>
      </c>
      <c r="E149" s="173">
        <v>2</v>
      </c>
      <c r="F149" s="174">
        <v>0.25</v>
      </c>
      <c r="G149" s="174">
        <v>0.25</v>
      </c>
      <c r="H149" s="174">
        <v>0.25</v>
      </c>
      <c r="I149" s="174">
        <v>0.25</v>
      </c>
      <c r="J149" s="156" t="s">
        <v>470</v>
      </c>
      <c r="K149" s="653"/>
      <c r="L149" s="670"/>
      <c r="M149" s="46"/>
      <c r="N149" s="46"/>
      <c r="O149" s="519"/>
    </row>
    <row r="150" spans="1:15" ht="90" customHeight="1">
      <c r="A150" s="667"/>
      <c r="B150" s="166" t="s">
        <v>471</v>
      </c>
      <c r="C150" s="161" t="s">
        <v>429</v>
      </c>
      <c r="D150" s="166" t="s">
        <v>472</v>
      </c>
      <c r="E150" s="173">
        <v>100</v>
      </c>
      <c r="F150" s="174">
        <v>0.25</v>
      </c>
      <c r="G150" s="174">
        <v>0.25</v>
      </c>
      <c r="H150" s="174">
        <v>0.25</v>
      </c>
      <c r="I150" s="174">
        <v>0.25</v>
      </c>
      <c r="J150" s="156" t="s">
        <v>467</v>
      </c>
      <c r="K150" s="653"/>
      <c r="L150" s="670"/>
      <c r="M150" s="46"/>
      <c r="N150" s="46"/>
      <c r="O150" s="519"/>
    </row>
    <row r="151" spans="1:15" ht="91.5" customHeight="1">
      <c r="A151" s="667"/>
      <c r="B151" s="166" t="s">
        <v>473</v>
      </c>
      <c r="C151" s="161" t="s">
        <v>429</v>
      </c>
      <c r="D151" s="166" t="s">
        <v>466</v>
      </c>
      <c r="E151" s="173">
        <v>20</v>
      </c>
      <c r="F151" s="174">
        <v>0.25</v>
      </c>
      <c r="G151" s="174">
        <v>0.25</v>
      </c>
      <c r="H151" s="174">
        <v>0.25</v>
      </c>
      <c r="I151" s="174">
        <v>0.25</v>
      </c>
      <c r="J151" s="156" t="s">
        <v>467</v>
      </c>
      <c r="K151" s="653"/>
      <c r="L151" s="670"/>
      <c r="M151" s="46"/>
      <c r="N151" s="46"/>
      <c r="O151" s="519"/>
    </row>
    <row r="152" spans="1:15" ht="125.25" customHeight="1">
      <c r="A152" s="667"/>
      <c r="B152" s="166" t="s">
        <v>474</v>
      </c>
      <c r="C152" s="161" t="s">
        <v>429</v>
      </c>
      <c r="D152" s="166" t="s">
        <v>475</v>
      </c>
      <c r="E152" s="172">
        <v>1</v>
      </c>
      <c r="F152" s="174">
        <v>0.25</v>
      </c>
      <c r="G152" s="174">
        <v>0.25</v>
      </c>
      <c r="H152" s="174">
        <v>0.25</v>
      </c>
      <c r="I152" s="174">
        <v>0.25</v>
      </c>
      <c r="J152" s="156" t="s">
        <v>476</v>
      </c>
      <c r="K152" s="653"/>
      <c r="L152" s="670"/>
      <c r="M152" s="46"/>
      <c r="N152" s="46"/>
      <c r="O152" s="519"/>
    </row>
    <row r="153" spans="1:15" ht="72.75" customHeight="1">
      <c r="A153" s="667"/>
      <c r="B153" s="166" t="s">
        <v>477</v>
      </c>
      <c r="C153" s="161" t="s">
        <v>429</v>
      </c>
      <c r="D153" s="166" t="s">
        <v>418</v>
      </c>
      <c r="E153" s="172">
        <v>1</v>
      </c>
      <c r="F153" s="174">
        <v>0.25</v>
      </c>
      <c r="G153" s="174">
        <v>0.25</v>
      </c>
      <c r="H153" s="174">
        <v>0.25</v>
      </c>
      <c r="I153" s="174">
        <v>0.25</v>
      </c>
      <c r="J153" s="156" t="s">
        <v>478</v>
      </c>
      <c r="K153" s="653"/>
      <c r="L153" s="670"/>
      <c r="M153" s="46"/>
      <c r="N153" s="46"/>
      <c r="O153" s="519"/>
    </row>
    <row r="154" spans="1:15" ht="61.5" customHeight="1">
      <c r="A154" s="667"/>
      <c r="B154" s="166" t="s">
        <v>479</v>
      </c>
      <c r="C154" s="161" t="s">
        <v>429</v>
      </c>
      <c r="D154" s="166" t="s">
        <v>418</v>
      </c>
      <c r="E154" s="172">
        <v>1</v>
      </c>
      <c r="F154" s="174">
        <v>0.25</v>
      </c>
      <c r="G154" s="174">
        <v>0.25</v>
      </c>
      <c r="H154" s="174">
        <v>0.25</v>
      </c>
      <c r="I154" s="174">
        <v>0.25</v>
      </c>
      <c r="J154" s="156" t="s">
        <v>478</v>
      </c>
      <c r="K154" s="653"/>
      <c r="L154" s="670"/>
      <c r="M154" s="46"/>
      <c r="N154" s="46"/>
      <c r="O154" s="519"/>
    </row>
    <row r="155" spans="1:15" ht="62.25" customHeight="1">
      <c r="A155" s="667"/>
      <c r="B155" s="166" t="s">
        <v>480</v>
      </c>
      <c r="C155" s="161" t="s">
        <v>429</v>
      </c>
      <c r="D155" s="166" t="s">
        <v>418</v>
      </c>
      <c r="E155" s="172">
        <v>1</v>
      </c>
      <c r="F155" s="174">
        <v>0.25</v>
      </c>
      <c r="G155" s="174">
        <v>0.25</v>
      </c>
      <c r="H155" s="174">
        <v>0.25</v>
      </c>
      <c r="I155" s="174">
        <v>0.25</v>
      </c>
      <c r="J155" s="156" t="s">
        <v>478</v>
      </c>
      <c r="K155" s="653"/>
      <c r="L155" s="670"/>
      <c r="M155" s="46"/>
      <c r="N155" s="46"/>
      <c r="O155" s="519"/>
    </row>
    <row r="156" spans="1:15" ht="57.75" customHeight="1">
      <c r="A156" s="667"/>
      <c r="B156" s="166" t="s">
        <v>481</v>
      </c>
      <c r="C156" s="161" t="s">
        <v>429</v>
      </c>
      <c r="D156" s="166" t="s">
        <v>418</v>
      </c>
      <c r="E156" s="172">
        <v>1</v>
      </c>
      <c r="F156" s="174">
        <v>0.25</v>
      </c>
      <c r="G156" s="174">
        <v>0.25</v>
      </c>
      <c r="H156" s="174">
        <v>0.25</v>
      </c>
      <c r="I156" s="174">
        <v>0.25</v>
      </c>
      <c r="J156" s="156" t="s">
        <v>482</v>
      </c>
      <c r="K156" s="653"/>
      <c r="L156" s="670"/>
      <c r="M156" s="46"/>
      <c r="N156" s="46"/>
      <c r="O156" s="519"/>
    </row>
    <row r="157" spans="1:15" ht="78.75">
      <c r="A157" s="667"/>
      <c r="B157" s="166" t="s">
        <v>483</v>
      </c>
      <c r="C157" s="161" t="s">
        <v>484</v>
      </c>
      <c r="D157" s="166" t="s">
        <v>418</v>
      </c>
      <c r="E157" s="172">
        <v>1</v>
      </c>
      <c r="F157" s="174">
        <v>0.25</v>
      </c>
      <c r="G157" s="174">
        <v>0.25</v>
      </c>
      <c r="H157" s="174">
        <v>0.25</v>
      </c>
      <c r="I157" s="174">
        <v>0.25</v>
      </c>
      <c r="J157" s="156" t="s">
        <v>485</v>
      </c>
      <c r="K157" s="653"/>
      <c r="L157" s="670"/>
      <c r="M157" s="46"/>
      <c r="N157" s="46"/>
      <c r="O157" s="519"/>
    </row>
    <row r="158" spans="1:15" ht="86.25" customHeight="1">
      <c r="A158" s="671"/>
      <c r="B158" s="166" t="s">
        <v>486</v>
      </c>
      <c r="C158" s="161" t="s">
        <v>487</v>
      </c>
      <c r="D158" s="166" t="s">
        <v>418</v>
      </c>
      <c r="E158" s="172">
        <v>2</v>
      </c>
      <c r="F158" s="158">
        <v>0.25</v>
      </c>
      <c r="G158" s="158">
        <v>0.25</v>
      </c>
      <c r="H158" s="158">
        <v>0.25</v>
      </c>
      <c r="I158" s="158">
        <v>0.25</v>
      </c>
      <c r="J158" s="156" t="s">
        <v>488</v>
      </c>
      <c r="K158" s="672"/>
      <c r="L158" s="673"/>
      <c r="M158" s="46"/>
      <c r="N158" s="46"/>
      <c r="O158" s="510"/>
    </row>
    <row r="159" spans="1:15" ht="201.75" customHeight="1">
      <c r="A159" s="654" t="s">
        <v>489</v>
      </c>
      <c r="B159" s="166" t="s">
        <v>490</v>
      </c>
      <c r="C159" s="161" t="s">
        <v>457</v>
      </c>
      <c r="D159" s="166" t="s">
        <v>491</v>
      </c>
      <c r="E159" s="172">
        <v>1</v>
      </c>
      <c r="F159" s="158">
        <v>0.5</v>
      </c>
      <c r="G159" s="158">
        <v>0.5</v>
      </c>
      <c r="H159" s="158" t="s">
        <v>402</v>
      </c>
      <c r="I159" s="158" t="s">
        <v>402</v>
      </c>
      <c r="J159" s="659" t="s">
        <v>492</v>
      </c>
      <c r="K159" s="652" t="s">
        <v>103</v>
      </c>
      <c r="L159" s="652" t="s">
        <v>493</v>
      </c>
      <c r="M159" s="46"/>
      <c r="N159" s="46"/>
      <c r="O159" s="661" t="s">
        <v>494</v>
      </c>
    </row>
    <row r="160" spans="1:15" ht="165.75" customHeight="1">
      <c r="A160" s="656"/>
      <c r="B160" s="166" t="s">
        <v>495</v>
      </c>
      <c r="C160" s="161" t="s">
        <v>457</v>
      </c>
      <c r="D160" s="166" t="s">
        <v>491</v>
      </c>
      <c r="E160" s="172">
        <v>1</v>
      </c>
      <c r="F160" s="158" t="s">
        <v>402</v>
      </c>
      <c r="G160" s="158" t="s">
        <v>402</v>
      </c>
      <c r="H160" s="158">
        <v>0.5</v>
      </c>
      <c r="I160" s="158">
        <v>0.5</v>
      </c>
      <c r="J160" s="660"/>
      <c r="K160" s="658"/>
      <c r="L160" s="658"/>
      <c r="M160" s="46"/>
      <c r="N160" s="46"/>
      <c r="O160" s="662"/>
    </row>
    <row r="161" spans="1:15" ht="94.5">
      <c r="A161" s="167" t="s">
        <v>496</v>
      </c>
      <c r="B161" s="166" t="s">
        <v>497</v>
      </c>
      <c r="C161" s="161" t="s">
        <v>429</v>
      </c>
      <c r="D161" s="166" t="s">
        <v>498</v>
      </c>
      <c r="E161" s="172">
        <v>3</v>
      </c>
      <c r="F161" s="175">
        <v>0.25</v>
      </c>
      <c r="G161" s="175">
        <v>0.25</v>
      </c>
      <c r="H161" s="175">
        <v>0.25</v>
      </c>
      <c r="I161" s="175">
        <v>0.25</v>
      </c>
      <c r="J161" s="156" t="s">
        <v>499</v>
      </c>
      <c r="K161" s="124" t="s">
        <v>103</v>
      </c>
      <c r="L161" s="124" t="s">
        <v>421</v>
      </c>
      <c r="M161" s="46"/>
      <c r="N161" s="46"/>
      <c r="O161" s="170">
        <v>1809500</v>
      </c>
    </row>
    <row r="162" spans="1:15" ht="63">
      <c r="A162" s="636" t="s">
        <v>500</v>
      </c>
      <c r="B162" s="161" t="s">
        <v>501</v>
      </c>
      <c r="C162" s="166" t="s">
        <v>502</v>
      </c>
      <c r="D162" s="166" t="s">
        <v>503</v>
      </c>
      <c r="E162" s="172">
        <v>60</v>
      </c>
      <c r="F162" s="158">
        <v>0.15</v>
      </c>
      <c r="G162" s="158">
        <v>0.35</v>
      </c>
      <c r="H162" s="158">
        <v>0.35</v>
      </c>
      <c r="I162" s="158">
        <v>0.15</v>
      </c>
      <c r="J162" s="163" t="s">
        <v>410</v>
      </c>
      <c r="K162" s="664" t="s">
        <v>103</v>
      </c>
      <c r="L162" s="640" t="s">
        <v>504</v>
      </c>
      <c r="M162" s="46"/>
      <c r="N162" s="46"/>
      <c r="O162" s="503">
        <v>1394400</v>
      </c>
    </row>
    <row r="163" spans="1:15" ht="63">
      <c r="A163" s="663"/>
      <c r="B163" s="161" t="s">
        <v>505</v>
      </c>
      <c r="C163" s="166" t="s">
        <v>502</v>
      </c>
      <c r="D163" s="166" t="s">
        <v>498</v>
      </c>
      <c r="E163" s="172">
        <v>60</v>
      </c>
      <c r="F163" s="158">
        <v>0.15</v>
      </c>
      <c r="G163" s="158">
        <v>0.35</v>
      </c>
      <c r="H163" s="158">
        <v>0.35</v>
      </c>
      <c r="I163" s="158">
        <v>0.15</v>
      </c>
      <c r="J163" s="163" t="s">
        <v>415</v>
      </c>
      <c r="K163" s="665"/>
      <c r="L163" s="666"/>
      <c r="M163" s="46"/>
      <c r="N163" s="46"/>
      <c r="O163" s="510"/>
    </row>
    <row r="164" spans="1:15" ht="63">
      <c r="A164" s="650" t="s">
        <v>506</v>
      </c>
      <c r="B164" s="161" t="s">
        <v>507</v>
      </c>
      <c r="C164" s="166" t="s">
        <v>502</v>
      </c>
      <c r="D164" s="166" t="s">
        <v>466</v>
      </c>
      <c r="E164" s="172">
        <v>1</v>
      </c>
      <c r="F164" s="175">
        <v>0.25</v>
      </c>
      <c r="G164" s="175">
        <v>0.25</v>
      </c>
      <c r="H164" s="175">
        <v>0.25</v>
      </c>
      <c r="I164" s="175">
        <v>0.25</v>
      </c>
      <c r="J164" s="163" t="s">
        <v>508</v>
      </c>
      <c r="K164" s="652" t="s">
        <v>103</v>
      </c>
      <c r="L164" s="640" t="s">
        <v>509</v>
      </c>
      <c r="M164" s="46"/>
      <c r="N164" s="46"/>
      <c r="O164" s="503">
        <v>1767334.8</v>
      </c>
    </row>
    <row r="165" spans="1:15" ht="63">
      <c r="A165" s="651"/>
      <c r="B165" s="161" t="s">
        <v>505</v>
      </c>
      <c r="C165" s="166" t="s">
        <v>502</v>
      </c>
      <c r="D165" s="166" t="s">
        <v>498</v>
      </c>
      <c r="E165" s="172">
        <v>1</v>
      </c>
      <c r="F165" s="175">
        <v>0.25</v>
      </c>
      <c r="G165" s="175">
        <v>0.25</v>
      </c>
      <c r="H165" s="175">
        <v>0.25</v>
      </c>
      <c r="I165" s="175">
        <v>0.25</v>
      </c>
      <c r="J165" s="163" t="s">
        <v>415</v>
      </c>
      <c r="K165" s="653"/>
      <c r="L165" s="645"/>
      <c r="M165" s="46"/>
      <c r="N165" s="46"/>
      <c r="O165" s="519"/>
    </row>
    <row r="166" spans="1:15" ht="63">
      <c r="A166" s="654" t="s">
        <v>510</v>
      </c>
      <c r="B166" s="166" t="s">
        <v>511</v>
      </c>
      <c r="C166" s="166" t="s">
        <v>512</v>
      </c>
      <c r="D166" s="166" t="s">
        <v>513</v>
      </c>
      <c r="E166" s="172">
        <v>70</v>
      </c>
      <c r="F166" s="100">
        <v>0.25</v>
      </c>
      <c r="G166" s="100">
        <v>0.25</v>
      </c>
      <c r="H166" s="100">
        <v>0.25</v>
      </c>
      <c r="I166" s="100">
        <v>0.25</v>
      </c>
      <c r="J166" s="156" t="s">
        <v>514</v>
      </c>
      <c r="K166" s="652" t="s">
        <v>103</v>
      </c>
      <c r="L166" s="652" t="s">
        <v>515</v>
      </c>
      <c r="M166" s="46"/>
      <c r="N166" s="46"/>
      <c r="O166" s="503">
        <v>11782232</v>
      </c>
    </row>
    <row r="167" spans="1:15" ht="47.25">
      <c r="A167" s="655"/>
      <c r="B167" s="166" t="s">
        <v>516</v>
      </c>
      <c r="C167" s="166" t="s">
        <v>400</v>
      </c>
      <c r="D167" s="166" t="s">
        <v>517</v>
      </c>
      <c r="E167" s="172">
        <v>3</v>
      </c>
      <c r="F167" s="100" t="s">
        <v>402</v>
      </c>
      <c r="G167" s="100" t="s">
        <v>402</v>
      </c>
      <c r="H167" s="100">
        <v>0.5</v>
      </c>
      <c r="I167" s="100">
        <v>0.5</v>
      </c>
      <c r="J167" s="156" t="s">
        <v>518</v>
      </c>
      <c r="K167" s="657"/>
      <c r="L167" s="657"/>
      <c r="M167" s="46"/>
      <c r="N167" s="46"/>
      <c r="O167" s="519"/>
    </row>
    <row r="168" spans="1:15" ht="47.25">
      <c r="A168" s="656"/>
      <c r="B168" s="166" t="s">
        <v>519</v>
      </c>
      <c r="C168" s="166" t="s">
        <v>400</v>
      </c>
      <c r="D168" s="166" t="s">
        <v>520</v>
      </c>
      <c r="E168" s="172">
        <v>20</v>
      </c>
      <c r="F168" s="158" t="s">
        <v>402</v>
      </c>
      <c r="G168" s="158" t="s">
        <v>402</v>
      </c>
      <c r="H168" s="158">
        <v>0.5</v>
      </c>
      <c r="I168" s="158">
        <v>0.5</v>
      </c>
      <c r="J168" s="156" t="s">
        <v>521</v>
      </c>
      <c r="K168" s="658"/>
      <c r="L168" s="658"/>
      <c r="M168" s="46"/>
      <c r="N168" s="46"/>
      <c r="O168" s="510"/>
    </row>
    <row r="169" spans="1:15" ht="63">
      <c r="A169" s="636" t="s">
        <v>522</v>
      </c>
      <c r="B169" s="166" t="s">
        <v>523</v>
      </c>
      <c r="C169" s="166" t="s">
        <v>512</v>
      </c>
      <c r="D169" s="166" t="s">
        <v>423</v>
      </c>
      <c r="E169" s="172">
        <v>4</v>
      </c>
      <c r="F169" s="174">
        <v>0.25</v>
      </c>
      <c r="G169" s="174">
        <v>0.25</v>
      </c>
      <c r="H169" s="174">
        <v>0.25</v>
      </c>
      <c r="I169" s="174">
        <v>0.25</v>
      </c>
      <c r="J169" s="163" t="s">
        <v>410</v>
      </c>
      <c r="K169" s="646" t="s">
        <v>524</v>
      </c>
      <c r="L169" s="640" t="s">
        <v>525</v>
      </c>
      <c r="M169" s="46"/>
      <c r="N169" s="46"/>
      <c r="O169" s="503">
        <v>673270.4</v>
      </c>
    </row>
    <row r="170" spans="1:15" ht="63">
      <c r="A170" s="643"/>
      <c r="B170" s="166" t="s">
        <v>526</v>
      </c>
      <c r="C170" s="166" t="s">
        <v>512</v>
      </c>
      <c r="D170" s="166" t="s">
        <v>498</v>
      </c>
      <c r="E170" s="172">
        <v>4</v>
      </c>
      <c r="F170" s="174">
        <v>0.25</v>
      </c>
      <c r="G170" s="174">
        <v>0.25</v>
      </c>
      <c r="H170" s="174">
        <v>0.25</v>
      </c>
      <c r="I170" s="174">
        <v>0.25</v>
      </c>
      <c r="J170" s="163" t="s">
        <v>527</v>
      </c>
      <c r="K170" s="647"/>
      <c r="L170" s="645"/>
      <c r="M170" s="46"/>
      <c r="N170" s="46"/>
      <c r="O170" s="519"/>
    </row>
    <row r="171" spans="1:15" ht="99" customHeight="1">
      <c r="A171" s="636" t="s">
        <v>528</v>
      </c>
      <c r="B171" s="166" t="s">
        <v>529</v>
      </c>
      <c r="C171" s="166" t="s">
        <v>400</v>
      </c>
      <c r="D171" s="166" t="s">
        <v>530</v>
      </c>
      <c r="E171" s="176">
        <v>2</v>
      </c>
      <c r="F171" s="174" t="s">
        <v>402</v>
      </c>
      <c r="G171" s="174">
        <v>0.5</v>
      </c>
      <c r="H171" s="174" t="s">
        <v>402</v>
      </c>
      <c r="I171" s="174">
        <v>0.5</v>
      </c>
      <c r="J171" s="163" t="s">
        <v>531</v>
      </c>
      <c r="K171" s="638" t="s">
        <v>524</v>
      </c>
      <c r="L171" s="638" t="s">
        <v>525</v>
      </c>
      <c r="M171" s="46"/>
      <c r="N171" s="46"/>
      <c r="O171" s="503">
        <v>128881208.75</v>
      </c>
    </row>
    <row r="172" spans="1:15" ht="88.5" customHeight="1">
      <c r="A172" s="648"/>
      <c r="B172" s="166" t="s">
        <v>532</v>
      </c>
      <c r="C172" s="166" t="s">
        <v>400</v>
      </c>
      <c r="D172" s="177" t="s">
        <v>533</v>
      </c>
      <c r="E172" s="178">
        <v>1</v>
      </c>
      <c r="F172" s="174">
        <v>0.25</v>
      </c>
      <c r="G172" s="174">
        <v>0.25</v>
      </c>
      <c r="H172" s="174">
        <v>0.25</v>
      </c>
      <c r="I172" s="174">
        <v>0.25</v>
      </c>
      <c r="J172" s="163" t="s">
        <v>531</v>
      </c>
      <c r="K172" s="649"/>
      <c r="L172" s="649"/>
      <c r="M172" s="46"/>
      <c r="N172" s="46"/>
      <c r="O172" s="510"/>
    </row>
    <row r="173" spans="1:15" ht="86.25" customHeight="1">
      <c r="A173" s="636" t="s">
        <v>534</v>
      </c>
      <c r="B173" s="166" t="s">
        <v>535</v>
      </c>
      <c r="C173" s="179" t="s">
        <v>536</v>
      </c>
      <c r="D173" s="166" t="s">
        <v>537</v>
      </c>
      <c r="E173" s="168">
        <v>1</v>
      </c>
      <c r="F173" s="174">
        <v>0.25</v>
      </c>
      <c r="G173" s="174">
        <v>0.25</v>
      </c>
      <c r="H173" s="174">
        <v>0.5</v>
      </c>
      <c r="I173" s="174" t="s">
        <v>402</v>
      </c>
      <c r="J173" s="156" t="s">
        <v>514</v>
      </c>
      <c r="K173" s="638" t="s">
        <v>538</v>
      </c>
      <c r="L173" s="640" t="s">
        <v>539</v>
      </c>
      <c r="M173" s="46"/>
      <c r="N173" s="46"/>
      <c r="O173" s="503">
        <v>2073050</v>
      </c>
    </row>
    <row r="174" spans="1:15" ht="82.5" customHeight="1">
      <c r="A174" s="643"/>
      <c r="B174" s="166" t="s">
        <v>540</v>
      </c>
      <c r="C174" s="179" t="s">
        <v>536</v>
      </c>
      <c r="D174" s="166" t="s">
        <v>418</v>
      </c>
      <c r="E174" s="180">
        <v>1</v>
      </c>
      <c r="F174" s="174" t="s">
        <v>402</v>
      </c>
      <c r="G174" s="174">
        <v>0.25</v>
      </c>
      <c r="H174" s="174">
        <v>0.5</v>
      </c>
      <c r="I174" s="174">
        <v>0.25</v>
      </c>
      <c r="J174" s="156" t="s">
        <v>541</v>
      </c>
      <c r="K174" s="644"/>
      <c r="L174" s="645"/>
      <c r="M174" s="46"/>
      <c r="N174" s="46"/>
      <c r="O174" s="519"/>
    </row>
    <row r="175" spans="1:15" ht="77.25" customHeight="1">
      <c r="A175" s="636" t="s">
        <v>542</v>
      </c>
      <c r="B175" s="156" t="s">
        <v>543</v>
      </c>
      <c r="C175" s="179" t="s">
        <v>536</v>
      </c>
      <c r="D175" s="166" t="s">
        <v>444</v>
      </c>
      <c r="E175" s="180">
        <v>2</v>
      </c>
      <c r="F175" s="174">
        <v>0.25</v>
      </c>
      <c r="G175" s="174">
        <v>0.25</v>
      </c>
      <c r="H175" s="174">
        <v>0.5</v>
      </c>
      <c r="I175" s="174" t="s">
        <v>402</v>
      </c>
      <c r="J175" s="156" t="s">
        <v>544</v>
      </c>
      <c r="K175" s="638" t="s">
        <v>538</v>
      </c>
      <c r="L175" s="640" t="s">
        <v>545</v>
      </c>
      <c r="M175" s="46"/>
      <c r="N175" s="46"/>
      <c r="O175" s="503">
        <v>4386270</v>
      </c>
    </row>
    <row r="176" spans="1:15" ht="92.25" customHeight="1">
      <c r="A176" s="643"/>
      <c r="B176" s="156" t="s">
        <v>546</v>
      </c>
      <c r="C176" s="179" t="s">
        <v>536</v>
      </c>
      <c r="D176" s="166" t="s">
        <v>498</v>
      </c>
      <c r="E176" s="180">
        <v>2</v>
      </c>
      <c r="F176" s="174" t="s">
        <v>402</v>
      </c>
      <c r="G176" s="174">
        <v>0.25</v>
      </c>
      <c r="H176" s="174">
        <v>0.25</v>
      </c>
      <c r="I176" s="174">
        <v>0.5</v>
      </c>
      <c r="J176" s="156" t="s">
        <v>547</v>
      </c>
      <c r="K176" s="644"/>
      <c r="L176" s="645"/>
      <c r="M176" s="46"/>
      <c r="N176" s="46"/>
      <c r="O176" s="519"/>
    </row>
    <row r="177" spans="1:15" ht="88.5" customHeight="1">
      <c r="A177" s="636" t="s">
        <v>548</v>
      </c>
      <c r="B177" s="166" t="s">
        <v>549</v>
      </c>
      <c r="C177" s="179" t="s">
        <v>536</v>
      </c>
      <c r="D177" s="166" t="s">
        <v>537</v>
      </c>
      <c r="E177" s="168">
        <v>1</v>
      </c>
      <c r="F177" s="174" t="s">
        <v>402</v>
      </c>
      <c r="G177" s="174">
        <v>0.5</v>
      </c>
      <c r="H177" s="174">
        <v>0.5</v>
      </c>
      <c r="I177" s="174" t="s">
        <v>402</v>
      </c>
      <c r="J177" s="156" t="s">
        <v>514</v>
      </c>
      <c r="K177" s="638" t="s">
        <v>404</v>
      </c>
      <c r="L177" s="640" t="s">
        <v>405</v>
      </c>
      <c r="M177" s="46"/>
      <c r="N177" s="46"/>
      <c r="O177" s="503">
        <v>1308050</v>
      </c>
    </row>
    <row r="178" spans="1:15" ht="66" customHeight="1" thickBot="1">
      <c r="A178" s="637"/>
      <c r="B178" s="181" t="s">
        <v>550</v>
      </c>
      <c r="C178" s="182" t="s">
        <v>536</v>
      </c>
      <c r="D178" s="181" t="s">
        <v>418</v>
      </c>
      <c r="E178" s="183">
        <v>1</v>
      </c>
      <c r="F178" s="184" t="s">
        <v>402</v>
      </c>
      <c r="G178" s="184" t="s">
        <v>402</v>
      </c>
      <c r="H178" s="184">
        <v>0.5</v>
      </c>
      <c r="I178" s="184">
        <v>0.5</v>
      </c>
      <c r="J178" s="185" t="s">
        <v>551</v>
      </c>
      <c r="K178" s="639"/>
      <c r="L178" s="641"/>
      <c r="M178" s="186"/>
      <c r="N178" s="186"/>
      <c r="O178" s="504"/>
    </row>
    <row r="179" spans="1:15">
      <c r="A179" s="505"/>
      <c r="B179" s="505"/>
      <c r="C179" s="505"/>
      <c r="D179" s="505"/>
      <c r="E179" s="505"/>
      <c r="F179" s="505"/>
      <c r="G179" s="505"/>
      <c r="H179" s="505"/>
      <c r="I179" s="505"/>
      <c r="J179" s="505"/>
      <c r="K179" s="505"/>
      <c r="L179" s="505"/>
      <c r="M179" s="505"/>
      <c r="N179" s="505"/>
      <c r="O179" s="505"/>
    </row>
    <row r="180" spans="1:15" ht="37.5" customHeight="1" thickBot="1">
      <c r="A180" s="472" t="s">
        <v>606</v>
      </c>
      <c r="B180" s="472"/>
      <c r="C180" s="472"/>
      <c r="D180" s="472"/>
      <c r="E180" s="472"/>
      <c r="F180" s="472"/>
      <c r="G180" s="472"/>
      <c r="H180" s="472"/>
      <c r="I180" s="472"/>
      <c r="J180" s="472"/>
      <c r="K180" s="472"/>
      <c r="L180" s="472"/>
      <c r="M180" s="472"/>
      <c r="N180" s="472"/>
      <c r="O180" s="472"/>
    </row>
    <row r="181" spans="1:15" ht="66.75" customHeight="1">
      <c r="A181" s="494" t="s">
        <v>7</v>
      </c>
      <c r="B181" s="633" t="s">
        <v>8</v>
      </c>
      <c r="C181" s="495" t="s">
        <v>9</v>
      </c>
      <c r="D181" s="633" t="s">
        <v>10</v>
      </c>
      <c r="E181" s="495" t="s">
        <v>11</v>
      </c>
      <c r="F181" s="628" t="s">
        <v>12</v>
      </c>
      <c r="G181" s="474"/>
      <c r="H181" s="474"/>
      <c r="I181" s="629"/>
      <c r="J181" s="495" t="s">
        <v>13</v>
      </c>
      <c r="K181" s="628" t="s">
        <v>553</v>
      </c>
      <c r="L181" s="629"/>
      <c r="M181" s="631" t="s">
        <v>554</v>
      </c>
      <c r="N181" s="632"/>
      <c r="O181" s="633" t="s">
        <v>4</v>
      </c>
    </row>
    <row r="182" spans="1:15" ht="50.25" customHeight="1">
      <c r="A182" s="642"/>
      <c r="B182" s="634"/>
      <c r="C182" s="630"/>
      <c r="D182" s="634"/>
      <c r="E182" s="630"/>
      <c r="F182" s="11" t="s">
        <v>0</v>
      </c>
      <c r="G182" s="12" t="s">
        <v>1</v>
      </c>
      <c r="H182" s="12" t="s">
        <v>2</v>
      </c>
      <c r="I182" s="13" t="s">
        <v>3</v>
      </c>
      <c r="J182" s="630"/>
      <c r="K182" s="11" t="s">
        <v>16</v>
      </c>
      <c r="L182" s="13" t="s">
        <v>19</v>
      </c>
      <c r="M182" s="14" t="s">
        <v>18</v>
      </c>
      <c r="N182" s="15" t="s">
        <v>19</v>
      </c>
      <c r="O182" s="634"/>
    </row>
    <row r="183" spans="1:15" ht="103.5" customHeight="1">
      <c r="A183" s="635" t="s">
        <v>555</v>
      </c>
      <c r="B183" s="187" t="s">
        <v>556</v>
      </c>
      <c r="C183" s="188" t="s">
        <v>557</v>
      </c>
      <c r="D183" s="189" t="s">
        <v>558</v>
      </c>
      <c r="E183" s="190" t="s">
        <v>559</v>
      </c>
      <c r="F183" s="191">
        <v>1</v>
      </c>
      <c r="G183" s="57"/>
      <c r="H183" s="85"/>
      <c r="I183" s="192"/>
      <c r="J183" s="188" t="s">
        <v>560</v>
      </c>
      <c r="K183" s="623">
        <v>1</v>
      </c>
      <c r="L183" s="624" t="s">
        <v>561</v>
      </c>
      <c r="M183" s="193"/>
      <c r="N183" s="194"/>
      <c r="O183" s="626">
        <f>50000*T175</f>
        <v>0</v>
      </c>
    </row>
    <row r="184" spans="1:15" ht="91.5" customHeight="1">
      <c r="A184" s="635"/>
      <c r="B184" s="187" t="s">
        <v>562</v>
      </c>
      <c r="C184" s="188" t="s">
        <v>563</v>
      </c>
      <c r="D184" s="189" t="s">
        <v>558</v>
      </c>
      <c r="E184" s="195" t="s">
        <v>564</v>
      </c>
      <c r="F184" s="191">
        <v>1</v>
      </c>
      <c r="G184" s="43"/>
      <c r="H184" s="43"/>
      <c r="I184" s="196"/>
      <c r="J184" s="188" t="s">
        <v>565</v>
      </c>
      <c r="K184" s="623"/>
      <c r="L184" s="624"/>
      <c r="M184" s="193"/>
      <c r="N184" s="194"/>
      <c r="O184" s="626"/>
    </row>
    <row r="185" spans="1:15" ht="118.5" customHeight="1">
      <c r="A185" s="635"/>
      <c r="B185" s="187" t="s">
        <v>566</v>
      </c>
      <c r="C185" s="188" t="s">
        <v>567</v>
      </c>
      <c r="D185" s="189" t="s">
        <v>568</v>
      </c>
      <c r="E185" s="195">
        <v>1</v>
      </c>
      <c r="F185" s="197">
        <v>0.5</v>
      </c>
      <c r="G185" s="43">
        <v>0.5</v>
      </c>
      <c r="H185" s="43"/>
      <c r="I185" s="196"/>
      <c r="J185" s="188" t="s">
        <v>569</v>
      </c>
      <c r="K185" s="623"/>
      <c r="L185" s="624"/>
      <c r="M185" s="193"/>
      <c r="N185" s="194"/>
      <c r="O185" s="198">
        <f>10000*T175</f>
        <v>0</v>
      </c>
    </row>
    <row r="186" spans="1:15" ht="159.75" customHeight="1">
      <c r="A186" s="635"/>
      <c r="B186" s="187" t="s">
        <v>570</v>
      </c>
      <c r="C186" s="188" t="s">
        <v>1136</v>
      </c>
      <c r="D186" s="189" t="s">
        <v>571</v>
      </c>
      <c r="E186" s="199">
        <v>12</v>
      </c>
      <c r="F186" s="200">
        <v>3</v>
      </c>
      <c r="G186" s="201">
        <v>3</v>
      </c>
      <c r="H186" s="201">
        <v>3</v>
      </c>
      <c r="I186" s="202">
        <v>3</v>
      </c>
      <c r="J186" s="188" t="s">
        <v>572</v>
      </c>
      <c r="K186" s="623"/>
      <c r="L186" s="624"/>
      <c r="M186" s="193"/>
      <c r="N186" s="194"/>
      <c r="O186" s="198">
        <f>+'[1]Plan  de Compra DTC 2020'!AO192</f>
        <v>0</v>
      </c>
    </row>
    <row r="187" spans="1:15" ht="104.25" customHeight="1">
      <c r="A187" s="620" t="s">
        <v>573</v>
      </c>
      <c r="B187" s="187" t="s">
        <v>574</v>
      </c>
      <c r="C187" s="188" t="s">
        <v>575</v>
      </c>
      <c r="D187" s="189" t="s">
        <v>576</v>
      </c>
      <c r="E187" s="195">
        <v>1</v>
      </c>
      <c r="F187" s="197">
        <v>1</v>
      </c>
      <c r="G187" s="57"/>
      <c r="H187" s="57"/>
      <c r="I187" s="192"/>
      <c r="J187" s="188" t="s">
        <v>577</v>
      </c>
      <c r="K187" s="623">
        <v>2</v>
      </c>
      <c r="L187" s="624" t="s">
        <v>578</v>
      </c>
      <c r="M187" s="203"/>
      <c r="N187" s="194"/>
      <c r="O187" s="618">
        <v>0</v>
      </c>
    </row>
    <row r="188" spans="1:15" ht="114" customHeight="1">
      <c r="A188" s="620"/>
      <c r="B188" s="204" t="s">
        <v>579</v>
      </c>
      <c r="C188" s="188" t="s">
        <v>575</v>
      </c>
      <c r="D188" s="189" t="s">
        <v>580</v>
      </c>
      <c r="E188" s="195">
        <v>1</v>
      </c>
      <c r="F188" s="197"/>
      <c r="G188" s="43">
        <v>0.25</v>
      </c>
      <c r="H188" s="43">
        <v>0.5</v>
      </c>
      <c r="I188" s="196">
        <v>0.25</v>
      </c>
      <c r="J188" s="188" t="s">
        <v>577</v>
      </c>
      <c r="K188" s="623"/>
      <c r="L188" s="624"/>
      <c r="M188" s="205"/>
      <c r="N188" s="194"/>
      <c r="O188" s="618"/>
    </row>
    <row r="189" spans="1:15" ht="102" customHeight="1">
      <c r="A189" s="620" t="s">
        <v>581</v>
      </c>
      <c r="B189" s="187" t="s">
        <v>582</v>
      </c>
      <c r="C189" s="188" t="s">
        <v>583</v>
      </c>
      <c r="D189" s="189" t="s">
        <v>584</v>
      </c>
      <c r="E189" s="190">
        <v>3</v>
      </c>
      <c r="F189" s="206">
        <v>1</v>
      </c>
      <c r="G189" s="207">
        <v>1</v>
      </c>
      <c r="H189" s="207">
        <v>1</v>
      </c>
      <c r="I189" s="208"/>
      <c r="J189" s="188"/>
      <c r="K189" s="209">
        <v>4</v>
      </c>
      <c r="L189" s="210" t="s">
        <v>585</v>
      </c>
      <c r="M189" s="205"/>
      <c r="N189" s="194"/>
      <c r="O189" s="198">
        <f>+'[1]Plan  de Compra DTC 2020'!AJ192-'[1]Plan  de Compra DTC 2020'!AO192</f>
        <v>0</v>
      </c>
    </row>
    <row r="190" spans="1:15" ht="84.75" customHeight="1">
      <c r="A190" s="620"/>
      <c r="B190" s="187" t="s">
        <v>586</v>
      </c>
      <c r="C190" s="188" t="s">
        <v>587</v>
      </c>
      <c r="D190" s="625" t="s">
        <v>588</v>
      </c>
      <c r="E190" s="211">
        <f t="shared" ref="E190:E197" si="0">SUM(F190:I190)</f>
        <v>1</v>
      </c>
      <c r="F190" s="212">
        <v>1</v>
      </c>
      <c r="G190" s="213"/>
      <c r="H190" s="213"/>
      <c r="I190" s="214"/>
      <c r="J190" s="215" t="s">
        <v>589</v>
      </c>
      <c r="K190" s="614">
        <v>1</v>
      </c>
      <c r="L190" s="616" t="s">
        <v>590</v>
      </c>
      <c r="M190" s="205"/>
      <c r="N190" s="194"/>
      <c r="O190" s="626">
        <f>40000*T175</f>
        <v>0</v>
      </c>
    </row>
    <row r="191" spans="1:15" ht="97.5" customHeight="1">
      <c r="A191" s="620"/>
      <c r="B191" s="187" t="s">
        <v>591</v>
      </c>
      <c r="C191" s="188" t="s">
        <v>592</v>
      </c>
      <c r="D191" s="625"/>
      <c r="E191" s="211">
        <f t="shared" si="0"/>
        <v>1</v>
      </c>
      <c r="F191" s="212">
        <v>0.5</v>
      </c>
      <c r="G191" s="213">
        <v>0.5</v>
      </c>
      <c r="H191" s="213"/>
      <c r="I191" s="214"/>
      <c r="J191" s="215" t="s">
        <v>593</v>
      </c>
      <c r="K191" s="614"/>
      <c r="L191" s="616"/>
      <c r="M191" s="205"/>
      <c r="N191" s="194"/>
      <c r="O191" s="626"/>
    </row>
    <row r="192" spans="1:15" ht="97.5" customHeight="1">
      <c r="A192" s="620"/>
      <c r="B192" s="187" t="s">
        <v>594</v>
      </c>
      <c r="C192" s="188" t="s">
        <v>595</v>
      </c>
      <c r="D192" s="216" t="s">
        <v>596</v>
      </c>
      <c r="E192" s="211">
        <f t="shared" si="0"/>
        <v>1</v>
      </c>
      <c r="F192" s="212"/>
      <c r="G192" s="213">
        <v>1</v>
      </c>
      <c r="H192" s="28"/>
      <c r="I192" s="214"/>
      <c r="J192" s="215" t="s">
        <v>597</v>
      </c>
      <c r="K192" s="614"/>
      <c r="L192" s="616"/>
      <c r="M192" s="205"/>
      <c r="N192" s="194"/>
      <c r="O192" s="626"/>
    </row>
    <row r="193" spans="1:15" ht="81" customHeight="1">
      <c r="A193" s="620"/>
      <c r="B193" s="187" t="s">
        <v>598</v>
      </c>
      <c r="C193" s="188" t="s">
        <v>599</v>
      </c>
      <c r="D193" s="216" t="s">
        <v>600</v>
      </c>
      <c r="E193" s="211">
        <f t="shared" si="0"/>
        <v>1</v>
      </c>
      <c r="F193" s="212"/>
      <c r="G193" s="213">
        <v>0.5</v>
      </c>
      <c r="H193" s="213">
        <v>0.5</v>
      </c>
      <c r="I193" s="214"/>
      <c r="J193" s="215" t="s">
        <v>601</v>
      </c>
      <c r="K193" s="614"/>
      <c r="L193" s="616"/>
      <c r="M193" s="205"/>
      <c r="N193" s="194"/>
      <c r="O193" s="626"/>
    </row>
    <row r="194" spans="1:15" ht="77.25" customHeight="1">
      <c r="A194" s="620"/>
      <c r="B194" s="187" t="s">
        <v>602</v>
      </c>
      <c r="C194" s="188" t="s">
        <v>603</v>
      </c>
      <c r="D194" s="216" t="s">
        <v>604</v>
      </c>
      <c r="E194" s="211">
        <f t="shared" si="0"/>
        <v>1</v>
      </c>
      <c r="F194" s="212"/>
      <c r="G194" s="213">
        <v>1</v>
      </c>
      <c r="H194" s="213"/>
      <c r="I194" s="214"/>
      <c r="J194" s="215" t="s">
        <v>601</v>
      </c>
      <c r="K194" s="614"/>
      <c r="L194" s="616"/>
      <c r="M194" s="205"/>
      <c r="N194" s="194"/>
      <c r="O194" s="626"/>
    </row>
    <row r="195" spans="1:15" ht="93" customHeight="1">
      <c r="A195" s="620"/>
      <c r="B195" s="187" t="s">
        <v>605</v>
      </c>
      <c r="C195" s="188" t="s">
        <v>606</v>
      </c>
      <c r="D195" s="627" t="s">
        <v>607</v>
      </c>
      <c r="E195" s="211">
        <f t="shared" si="0"/>
        <v>1</v>
      </c>
      <c r="F195" s="212"/>
      <c r="G195" s="213"/>
      <c r="H195" s="213">
        <v>1</v>
      </c>
      <c r="I195" s="214"/>
      <c r="J195" s="217" t="s">
        <v>608</v>
      </c>
      <c r="K195" s="614"/>
      <c r="L195" s="616"/>
      <c r="M195" s="205"/>
      <c r="N195" s="194"/>
      <c r="O195" s="626"/>
    </row>
    <row r="196" spans="1:15" ht="72" customHeight="1">
      <c r="A196" s="620"/>
      <c r="B196" s="187" t="s">
        <v>609</v>
      </c>
      <c r="C196" s="188" t="s">
        <v>587</v>
      </c>
      <c r="D196" s="627"/>
      <c r="E196" s="211">
        <f t="shared" si="0"/>
        <v>1</v>
      </c>
      <c r="F196" s="212"/>
      <c r="G196" s="213">
        <v>0.5</v>
      </c>
      <c r="H196" s="213">
        <v>0.5</v>
      </c>
      <c r="I196" s="214"/>
      <c r="J196" s="217" t="s">
        <v>610</v>
      </c>
      <c r="K196" s="614"/>
      <c r="L196" s="616"/>
      <c r="M196" s="205"/>
      <c r="N196" s="194"/>
      <c r="O196" s="626"/>
    </row>
    <row r="197" spans="1:15" ht="99" customHeight="1">
      <c r="A197" s="620"/>
      <c r="B197" s="187" t="s">
        <v>611</v>
      </c>
      <c r="C197" s="188" t="s">
        <v>612</v>
      </c>
      <c r="D197" s="627"/>
      <c r="E197" s="211">
        <f t="shared" si="0"/>
        <v>1</v>
      </c>
      <c r="F197" s="212"/>
      <c r="G197" s="213"/>
      <c r="H197" s="213">
        <v>0.5</v>
      </c>
      <c r="I197" s="214">
        <v>0.5</v>
      </c>
      <c r="J197" s="217" t="s">
        <v>613</v>
      </c>
      <c r="K197" s="614"/>
      <c r="L197" s="616"/>
      <c r="M197" s="205"/>
      <c r="N197" s="194"/>
      <c r="O197" s="626"/>
    </row>
    <row r="198" spans="1:15" ht="95.25" customHeight="1">
      <c r="A198" s="620" t="s">
        <v>614</v>
      </c>
      <c r="B198" s="218" t="s">
        <v>615</v>
      </c>
      <c r="C198" s="188" t="s">
        <v>606</v>
      </c>
      <c r="D198" s="219" t="s">
        <v>616</v>
      </c>
      <c r="E198" s="190">
        <v>50000</v>
      </c>
      <c r="F198" s="191">
        <f>+E198*0.2</f>
        <v>10000</v>
      </c>
      <c r="G198" s="85">
        <f>+E198*0.3</f>
        <v>15000</v>
      </c>
      <c r="H198" s="85">
        <f>+E198*0.4</f>
        <v>20000</v>
      </c>
      <c r="I198" s="220">
        <f>+E198-F198-G198-H198</f>
        <v>5000</v>
      </c>
      <c r="J198" s="221" t="s">
        <v>617</v>
      </c>
      <c r="K198" s="614">
        <v>1</v>
      </c>
      <c r="L198" s="616" t="s">
        <v>618</v>
      </c>
      <c r="M198" s="205"/>
      <c r="N198" s="194"/>
      <c r="O198" s="618">
        <v>0</v>
      </c>
    </row>
    <row r="199" spans="1:15" ht="103.5" customHeight="1">
      <c r="A199" s="620"/>
      <c r="B199" s="621" t="s">
        <v>619</v>
      </c>
      <c r="C199" s="622" t="s">
        <v>620</v>
      </c>
      <c r="D199" s="219" t="s">
        <v>621</v>
      </c>
      <c r="E199" s="211">
        <v>1</v>
      </c>
      <c r="F199" s="212"/>
      <c r="G199" s="213">
        <v>1</v>
      </c>
      <c r="H199" s="213"/>
      <c r="I199" s="214"/>
      <c r="J199" s="188" t="s">
        <v>622</v>
      </c>
      <c r="K199" s="614"/>
      <c r="L199" s="616"/>
      <c r="M199" s="205"/>
      <c r="N199" s="194"/>
      <c r="O199" s="618"/>
    </row>
    <row r="200" spans="1:15" ht="93.75" customHeight="1">
      <c r="A200" s="620"/>
      <c r="B200" s="621"/>
      <c r="C200" s="622"/>
      <c r="D200" s="219" t="s">
        <v>623</v>
      </c>
      <c r="E200" s="222">
        <f>+E198*0.4</f>
        <v>20000</v>
      </c>
      <c r="F200" s="191">
        <f>+E200*0.2</f>
        <v>4000</v>
      </c>
      <c r="G200" s="85">
        <f>+E200*0.3</f>
        <v>6000</v>
      </c>
      <c r="H200" s="85">
        <f>+E200*0.4</f>
        <v>8000</v>
      </c>
      <c r="I200" s="220">
        <f>+E200-F200-G200-H200</f>
        <v>2000</v>
      </c>
      <c r="J200" s="221" t="s">
        <v>617</v>
      </c>
      <c r="K200" s="614"/>
      <c r="L200" s="616"/>
      <c r="M200" s="205"/>
      <c r="N200" s="194"/>
      <c r="O200" s="618"/>
    </row>
    <row r="201" spans="1:15" ht="105.75" customHeight="1">
      <c r="A201" s="612" t="s">
        <v>624</v>
      </c>
      <c r="B201" s="187" t="s">
        <v>625</v>
      </c>
      <c r="C201" s="188" t="s">
        <v>626</v>
      </c>
      <c r="D201" s="219" t="s">
        <v>627</v>
      </c>
      <c r="E201" s="223">
        <v>1</v>
      </c>
      <c r="F201" s="212">
        <v>1</v>
      </c>
      <c r="G201" s="213">
        <v>1</v>
      </c>
      <c r="H201" s="213">
        <v>1</v>
      </c>
      <c r="I201" s="214">
        <v>1</v>
      </c>
      <c r="J201" s="188" t="s">
        <v>628</v>
      </c>
      <c r="K201" s="614">
        <v>1</v>
      </c>
      <c r="L201" s="616" t="s">
        <v>629</v>
      </c>
      <c r="M201" s="205"/>
      <c r="N201" s="194"/>
      <c r="O201" s="618">
        <v>0</v>
      </c>
    </row>
    <row r="202" spans="1:15" ht="100.5" customHeight="1">
      <c r="A202" s="612"/>
      <c r="B202" s="224" t="s">
        <v>630</v>
      </c>
      <c r="C202" s="188" t="s">
        <v>626</v>
      </c>
      <c r="D202" s="219" t="s">
        <v>631</v>
      </c>
      <c r="E202" s="190">
        <f>+F202+G202+H202+I202</f>
        <v>700</v>
      </c>
      <c r="F202" s="191">
        <v>450</v>
      </c>
      <c r="G202" s="85">
        <v>150</v>
      </c>
      <c r="H202" s="85">
        <v>50</v>
      </c>
      <c r="I202" s="220">
        <v>50</v>
      </c>
      <c r="J202" s="221" t="s">
        <v>569</v>
      </c>
      <c r="K202" s="614"/>
      <c r="L202" s="616"/>
      <c r="M202" s="205"/>
      <c r="N202" s="194"/>
      <c r="O202" s="618"/>
    </row>
    <row r="203" spans="1:15" ht="108" customHeight="1" thickBot="1">
      <c r="A203" s="613"/>
      <c r="B203" s="225" t="s">
        <v>632</v>
      </c>
      <c r="C203" s="226" t="s">
        <v>626</v>
      </c>
      <c r="D203" s="227" t="s">
        <v>633</v>
      </c>
      <c r="E203" s="228">
        <f>SUM(F203:I203)</f>
        <v>28500</v>
      </c>
      <c r="F203" s="229">
        <v>5000</v>
      </c>
      <c r="G203" s="230">
        <f>13500-5000</f>
        <v>8500</v>
      </c>
      <c r="H203" s="230">
        <v>0</v>
      </c>
      <c r="I203" s="231">
        <v>15000</v>
      </c>
      <c r="J203" s="226" t="s">
        <v>634</v>
      </c>
      <c r="K203" s="615"/>
      <c r="L203" s="617"/>
      <c r="M203" s="232"/>
      <c r="N203" s="233"/>
      <c r="O203" s="619"/>
    </row>
    <row r="204" spans="1:15">
      <c r="A204" s="505"/>
      <c r="B204" s="505"/>
      <c r="C204" s="505"/>
      <c r="D204" s="505"/>
      <c r="E204" s="505"/>
      <c r="F204" s="505"/>
      <c r="G204" s="505"/>
      <c r="H204" s="505"/>
      <c r="I204" s="505"/>
      <c r="J204" s="505"/>
      <c r="K204" s="505"/>
      <c r="L204" s="505"/>
      <c r="M204" s="505"/>
      <c r="N204" s="505"/>
      <c r="O204" s="505"/>
    </row>
    <row r="205" spans="1:15" ht="33.75" customHeight="1" thickBot="1">
      <c r="A205" s="472" t="s">
        <v>697</v>
      </c>
      <c r="B205" s="472"/>
      <c r="C205" s="472"/>
      <c r="D205" s="472"/>
      <c r="E205" s="472"/>
      <c r="F205" s="472"/>
      <c r="G205" s="472"/>
      <c r="H205" s="472"/>
      <c r="I205" s="472"/>
      <c r="J205" s="472"/>
      <c r="K205" s="472"/>
      <c r="L205" s="472"/>
      <c r="M205" s="472"/>
      <c r="N205" s="472"/>
      <c r="O205" s="472"/>
    </row>
    <row r="206" spans="1:15" ht="57.75" customHeight="1">
      <c r="A206" s="590" t="s">
        <v>7</v>
      </c>
      <c r="B206" s="572" t="s">
        <v>8</v>
      </c>
      <c r="C206" s="572" t="s">
        <v>9</v>
      </c>
      <c r="D206" s="572" t="s">
        <v>10</v>
      </c>
      <c r="E206" s="572" t="s">
        <v>11</v>
      </c>
      <c r="F206" s="572" t="s">
        <v>12</v>
      </c>
      <c r="G206" s="572"/>
      <c r="H206" s="572"/>
      <c r="I206" s="572"/>
      <c r="J206" s="572" t="s">
        <v>13</v>
      </c>
      <c r="K206" s="610" t="s">
        <v>635</v>
      </c>
      <c r="L206" s="611"/>
      <c r="M206" s="572" t="s">
        <v>15</v>
      </c>
      <c r="N206" s="572"/>
      <c r="O206" s="606" t="s">
        <v>4</v>
      </c>
    </row>
    <row r="207" spans="1:15" ht="47.25" customHeight="1">
      <c r="A207" s="591"/>
      <c r="B207" s="609"/>
      <c r="C207" s="609"/>
      <c r="D207" s="609"/>
      <c r="E207" s="609"/>
      <c r="F207" s="234" t="s">
        <v>0</v>
      </c>
      <c r="G207" s="234" t="s">
        <v>1</v>
      </c>
      <c r="H207" s="234" t="s">
        <v>2</v>
      </c>
      <c r="I207" s="234" t="s">
        <v>3</v>
      </c>
      <c r="J207" s="609"/>
      <c r="K207" s="234" t="s">
        <v>16</v>
      </c>
      <c r="L207" s="234" t="s">
        <v>19</v>
      </c>
      <c r="M207" s="234" t="s">
        <v>18</v>
      </c>
      <c r="N207" s="234" t="s">
        <v>19</v>
      </c>
      <c r="O207" s="607"/>
    </row>
    <row r="208" spans="1:15" ht="167.25" customHeight="1">
      <c r="A208" s="599" t="s">
        <v>636</v>
      </c>
      <c r="B208" s="235" t="s">
        <v>637</v>
      </c>
      <c r="C208" s="235" t="s">
        <v>638</v>
      </c>
      <c r="D208" s="235" t="s">
        <v>639</v>
      </c>
      <c r="E208" s="42">
        <v>30</v>
      </c>
      <c r="F208" s="85">
        <v>5</v>
      </c>
      <c r="G208" s="57">
        <v>10</v>
      </c>
      <c r="H208" s="85">
        <v>10</v>
      </c>
      <c r="I208" s="57">
        <v>5</v>
      </c>
      <c r="J208" s="235" t="s">
        <v>640</v>
      </c>
      <c r="K208" s="601">
        <v>1.1000000000000001</v>
      </c>
      <c r="L208" s="602" t="s">
        <v>641</v>
      </c>
      <c r="M208" s="602" t="s">
        <v>642</v>
      </c>
      <c r="N208" s="602" t="s">
        <v>642</v>
      </c>
      <c r="O208" s="236">
        <f>12596*E208</f>
        <v>377880</v>
      </c>
    </row>
    <row r="209" spans="1:15" ht="177" customHeight="1">
      <c r="A209" s="608"/>
      <c r="B209" s="235" t="s">
        <v>643</v>
      </c>
      <c r="C209" s="235" t="s">
        <v>638</v>
      </c>
      <c r="D209" s="235" t="s">
        <v>644</v>
      </c>
      <c r="E209" s="42">
        <v>40</v>
      </c>
      <c r="F209" s="85">
        <v>10</v>
      </c>
      <c r="G209" s="85">
        <v>10</v>
      </c>
      <c r="H209" s="85">
        <v>10</v>
      </c>
      <c r="I209" s="85">
        <v>10</v>
      </c>
      <c r="J209" s="235" t="s">
        <v>645</v>
      </c>
      <c r="K209" s="601"/>
      <c r="L209" s="602"/>
      <c r="M209" s="602"/>
      <c r="N209" s="602"/>
      <c r="O209" s="236">
        <f>610*E209</f>
        <v>24400</v>
      </c>
    </row>
    <row r="210" spans="1:15" ht="188.25" customHeight="1">
      <c r="A210" s="600"/>
      <c r="B210" s="235" t="s">
        <v>646</v>
      </c>
      <c r="C210" s="235" t="s">
        <v>647</v>
      </c>
      <c r="D210" s="235" t="s">
        <v>648</v>
      </c>
      <c r="E210" s="42">
        <v>10</v>
      </c>
      <c r="F210" s="85">
        <v>3</v>
      </c>
      <c r="G210" s="85">
        <v>2</v>
      </c>
      <c r="H210" s="85">
        <v>3</v>
      </c>
      <c r="I210" s="85">
        <v>2</v>
      </c>
      <c r="J210" s="235" t="s">
        <v>649</v>
      </c>
      <c r="K210" s="601"/>
      <c r="L210" s="602"/>
      <c r="M210" s="602"/>
      <c r="N210" s="602"/>
      <c r="O210" s="236">
        <f>25296*E210</f>
        <v>252960</v>
      </c>
    </row>
    <row r="211" spans="1:15" ht="87" customHeight="1">
      <c r="A211" s="595" t="s">
        <v>650</v>
      </c>
      <c r="B211" s="235" t="s">
        <v>651</v>
      </c>
      <c r="C211" s="235" t="s">
        <v>652</v>
      </c>
      <c r="D211" s="235" t="s">
        <v>653</v>
      </c>
      <c r="E211" s="48">
        <v>10</v>
      </c>
      <c r="F211" s="57">
        <v>2</v>
      </c>
      <c r="G211" s="57">
        <v>3</v>
      </c>
      <c r="H211" s="57">
        <v>3</v>
      </c>
      <c r="I211" s="57">
        <v>2</v>
      </c>
      <c r="J211" s="235" t="s">
        <v>654</v>
      </c>
      <c r="K211" s="602">
        <v>1.1000000000000001</v>
      </c>
      <c r="L211" s="602" t="s">
        <v>655</v>
      </c>
      <c r="M211" s="602" t="s">
        <v>656</v>
      </c>
      <c r="N211" s="602" t="s">
        <v>656</v>
      </c>
      <c r="O211" s="236">
        <f>65440*E211</f>
        <v>654400</v>
      </c>
    </row>
    <row r="212" spans="1:15" ht="87" customHeight="1">
      <c r="A212" s="596"/>
      <c r="B212" s="235" t="s">
        <v>657</v>
      </c>
      <c r="C212" s="235" t="s">
        <v>652</v>
      </c>
      <c r="D212" s="237" t="s">
        <v>658</v>
      </c>
      <c r="E212" s="42">
        <v>15</v>
      </c>
      <c r="F212" s="85">
        <v>3</v>
      </c>
      <c r="G212" s="85">
        <v>5</v>
      </c>
      <c r="H212" s="85">
        <v>5</v>
      </c>
      <c r="I212" s="85">
        <v>2</v>
      </c>
      <c r="J212" s="235" t="s">
        <v>659</v>
      </c>
      <c r="K212" s="602"/>
      <c r="L212" s="602"/>
      <c r="M212" s="602"/>
      <c r="N212" s="602"/>
      <c r="O212" s="236">
        <f>39240*E212</f>
        <v>588600</v>
      </c>
    </row>
    <row r="213" spans="1:15" ht="83.25" customHeight="1">
      <c r="A213" s="596"/>
      <c r="B213" s="235" t="s">
        <v>660</v>
      </c>
      <c r="C213" s="235" t="s">
        <v>661</v>
      </c>
      <c r="D213" s="237" t="s">
        <v>662</v>
      </c>
      <c r="E213" s="42">
        <v>10</v>
      </c>
      <c r="F213" s="57">
        <v>2</v>
      </c>
      <c r="G213" s="57">
        <v>3</v>
      </c>
      <c r="H213" s="57">
        <v>3</v>
      </c>
      <c r="I213" s="57">
        <v>2</v>
      </c>
      <c r="J213" s="235" t="s">
        <v>663</v>
      </c>
      <c r="K213" s="602"/>
      <c r="L213" s="602"/>
      <c r="M213" s="602"/>
      <c r="N213" s="602"/>
      <c r="O213" s="236">
        <f>65440*E213</f>
        <v>654400</v>
      </c>
    </row>
    <row r="214" spans="1:15" ht="81" customHeight="1">
      <c r="A214" s="597"/>
      <c r="B214" s="235" t="s">
        <v>664</v>
      </c>
      <c r="C214" s="235" t="s">
        <v>661</v>
      </c>
      <c r="D214" s="237" t="s">
        <v>665</v>
      </c>
      <c r="E214" s="42">
        <v>5</v>
      </c>
      <c r="F214" s="85">
        <v>1</v>
      </c>
      <c r="G214" s="85">
        <v>1</v>
      </c>
      <c r="H214" s="85">
        <v>2</v>
      </c>
      <c r="I214" s="85">
        <v>1</v>
      </c>
      <c r="J214" s="235" t="s">
        <v>663</v>
      </c>
      <c r="K214" s="602"/>
      <c r="L214" s="602"/>
      <c r="M214" s="602"/>
      <c r="N214" s="602"/>
      <c r="O214" s="236">
        <f>26525*E214</f>
        <v>132625</v>
      </c>
    </row>
    <row r="215" spans="1:15" ht="51.75" customHeight="1">
      <c r="A215" s="238"/>
      <c r="B215" s="603" t="s">
        <v>666</v>
      </c>
      <c r="C215" s="604"/>
      <c r="D215" s="604"/>
      <c r="E215" s="604"/>
      <c r="F215" s="604"/>
      <c r="G215" s="604"/>
      <c r="H215" s="604"/>
      <c r="I215" s="604"/>
      <c r="J215" s="604"/>
      <c r="K215" s="604"/>
      <c r="L215" s="604"/>
      <c r="M215" s="604"/>
      <c r="N215" s="604"/>
      <c r="O215" s="605"/>
    </row>
    <row r="216" spans="1:15" ht="96" customHeight="1">
      <c r="A216" s="595"/>
      <c r="B216" s="235" t="s">
        <v>667</v>
      </c>
      <c r="C216" s="235" t="s">
        <v>661</v>
      </c>
      <c r="D216" s="235" t="s">
        <v>668</v>
      </c>
      <c r="E216" s="42">
        <v>50</v>
      </c>
      <c r="F216" s="85">
        <v>10</v>
      </c>
      <c r="G216" s="85">
        <v>15</v>
      </c>
      <c r="H216" s="85">
        <v>15</v>
      </c>
      <c r="I216" s="85">
        <v>10</v>
      </c>
      <c r="J216" s="235" t="s">
        <v>669</v>
      </c>
      <c r="K216" s="598">
        <v>1.1000000000000001</v>
      </c>
      <c r="L216" s="598" t="s">
        <v>655</v>
      </c>
      <c r="M216" s="598" t="s">
        <v>656</v>
      </c>
      <c r="N216" s="598" t="s">
        <v>656</v>
      </c>
      <c r="O216" s="236">
        <f>26525*E216</f>
        <v>1326250</v>
      </c>
    </row>
    <row r="217" spans="1:15" ht="77.25" customHeight="1">
      <c r="A217" s="596"/>
      <c r="B217" s="235" t="s">
        <v>670</v>
      </c>
      <c r="C217" s="235" t="s">
        <v>661</v>
      </c>
      <c r="D217" s="235" t="s">
        <v>671</v>
      </c>
      <c r="E217" s="42">
        <v>100</v>
      </c>
      <c r="F217" s="85">
        <v>25</v>
      </c>
      <c r="G217" s="85">
        <v>25</v>
      </c>
      <c r="H217" s="85">
        <v>25</v>
      </c>
      <c r="I217" s="85">
        <v>25</v>
      </c>
      <c r="J217" s="235" t="s">
        <v>672</v>
      </c>
      <c r="K217" s="598"/>
      <c r="L217" s="598"/>
      <c r="M217" s="598"/>
      <c r="N217" s="598"/>
      <c r="O217" s="236">
        <f>18285*E217</f>
        <v>1828500</v>
      </c>
    </row>
    <row r="218" spans="1:15" ht="82.5" customHeight="1">
      <c r="A218" s="597"/>
      <c r="B218" s="235" t="s">
        <v>673</v>
      </c>
      <c r="C218" s="235" t="s">
        <v>661</v>
      </c>
      <c r="D218" s="235" t="s">
        <v>674</v>
      </c>
      <c r="E218" s="42">
        <v>20</v>
      </c>
      <c r="F218" s="85">
        <v>5</v>
      </c>
      <c r="G218" s="85">
        <v>5</v>
      </c>
      <c r="H218" s="85">
        <v>5</v>
      </c>
      <c r="I218" s="85">
        <v>5</v>
      </c>
      <c r="J218" s="235" t="s">
        <v>675</v>
      </c>
      <c r="K218" s="598"/>
      <c r="L218" s="598"/>
      <c r="M218" s="598"/>
      <c r="N218" s="598"/>
      <c r="O218" s="236">
        <f>24785*E218</f>
        <v>495700</v>
      </c>
    </row>
    <row r="219" spans="1:15" ht="80.25" customHeight="1">
      <c r="A219" s="599" t="s">
        <v>676</v>
      </c>
      <c r="B219" s="235" t="s">
        <v>677</v>
      </c>
      <c r="C219" s="235" t="s">
        <v>661</v>
      </c>
      <c r="D219" s="235" t="s">
        <v>678</v>
      </c>
      <c r="E219" s="239">
        <f>+SUM(F219:I219)</f>
        <v>100</v>
      </c>
      <c r="F219" s="239">
        <v>20</v>
      </c>
      <c r="G219" s="239">
        <v>30</v>
      </c>
      <c r="H219" s="239">
        <v>25</v>
      </c>
      <c r="I219" s="239">
        <v>25</v>
      </c>
      <c r="J219" s="235" t="s">
        <v>679</v>
      </c>
      <c r="K219" s="601">
        <v>1.1000000000000001</v>
      </c>
      <c r="L219" s="601" t="s">
        <v>680</v>
      </c>
      <c r="M219" s="601" t="s">
        <v>681</v>
      </c>
      <c r="N219" s="601" t="s">
        <v>681</v>
      </c>
      <c r="O219" s="236">
        <v>1100940</v>
      </c>
    </row>
    <row r="220" spans="1:15" ht="99" customHeight="1">
      <c r="A220" s="600"/>
      <c r="B220" s="235" t="s">
        <v>682</v>
      </c>
      <c r="C220" s="235" t="s">
        <v>661</v>
      </c>
      <c r="D220" s="235" t="s">
        <v>683</v>
      </c>
      <c r="E220" s="239">
        <f>+SUM(F220:I220)</f>
        <v>2800</v>
      </c>
      <c r="F220" s="57">
        <v>500</v>
      </c>
      <c r="G220" s="57">
        <v>800</v>
      </c>
      <c r="H220" s="57">
        <v>650</v>
      </c>
      <c r="I220" s="57">
        <v>850</v>
      </c>
      <c r="J220" s="235" t="s">
        <v>679</v>
      </c>
      <c r="K220" s="601"/>
      <c r="L220" s="601"/>
      <c r="M220" s="601"/>
      <c r="N220" s="601"/>
      <c r="O220" s="236">
        <v>1100940</v>
      </c>
    </row>
    <row r="221" spans="1:15" ht="107.25" customHeight="1">
      <c r="A221" s="240" t="s">
        <v>684</v>
      </c>
      <c r="B221" s="235" t="s">
        <v>685</v>
      </c>
      <c r="C221" s="235" t="s">
        <v>686</v>
      </c>
      <c r="D221" s="235" t="s">
        <v>687</v>
      </c>
      <c r="E221" s="48">
        <v>350</v>
      </c>
      <c r="F221" s="57">
        <v>25</v>
      </c>
      <c r="G221" s="57">
        <v>150</v>
      </c>
      <c r="H221" s="57">
        <v>25</v>
      </c>
      <c r="I221" s="57">
        <v>150</v>
      </c>
      <c r="J221" s="235" t="s">
        <v>688</v>
      </c>
      <c r="K221" s="592">
        <v>1.7</v>
      </c>
      <c r="L221" s="592" t="s">
        <v>689</v>
      </c>
      <c r="M221" s="592" t="s">
        <v>690</v>
      </c>
      <c r="N221" s="592" t="s">
        <v>690</v>
      </c>
      <c r="O221" s="236">
        <f>12596*10</f>
        <v>125960</v>
      </c>
    </row>
    <row r="222" spans="1:15" ht="145.5" customHeight="1" thickBot="1">
      <c r="A222" s="241" t="s">
        <v>691</v>
      </c>
      <c r="B222" s="242" t="s">
        <v>692</v>
      </c>
      <c r="C222" s="242" t="s">
        <v>693</v>
      </c>
      <c r="D222" s="242" t="s">
        <v>694</v>
      </c>
      <c r="E222" s="243">
        <f>+SUM(F222:I222)</f>
        <v>2000</v>
      </c>
      <c r="F222" s="244">
        <v>500</v>
      </c>
      <c r="G222" s="244">
        <v>500</v>
      </c>
      <c r="H222" s="244">
        <v>500</v>
      </c>
      <c r="I222" s="244">
        <v>500</v>
      </c>
      <c r="J222" s="242" t="s">
        <v>695</v>
      </c>
      <c r="K222" s="593"/>
      <c r="L222" s="593"/>
      <c r="M222" s="593"/>
      <c r="N222" s="593"/>
      <c r="O222" s="245">
        <v>1300940</v>
      </c>
    </row>
    <row r="223" spans="1:15" ht="39" customHeight="1" thickBot="1">
      <c r="A223" s="246"/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594" t="s">
        <v>696</v>
      </c>
      <c r="N223" s="594"/>
      <c r="O223" s="248">
        <f>+SUM(O208:O222)</f>
        <v>9964495</v>
      </c>
    </row>
    <row r="224" spans="1:15">
      <c r="A224" s="505"/>
      <c r="B224" s="505"/>
      <c r="C224" s="505"/>
      <c r="D224" s="505"/>
      <c r="E224" s="505"/>
      <c r="F224" s="505"/>
      <c r="G224" s="505"/>
      <c r="H224" s="505"/>
      <c r="I224" s="505"/>
      <c r="J224" s="505"/>
      <c r="K224" s="505"/>
      <c r="L224" s="505"/>
      <c r="M224" s="505"/>
      <c r="N224" s="505"/>
      <c r="O224" s="505"/>
    </row>
    <row r="225" spans="1:21" ht="42.75" customHeight="1" thickBot="1">
      <c r="A225" s="472" t="s">
        <v>698</v>
      </c>
      <c r="B225" s="472"/>
      <c r="C225" s="472"/>
      <c r="D225" s="472"/>
      <c r="E225" s="472"/>
      <c r="F225" s="472"/>
      <c r="G225" s="472"/>
      <c r="H225" s="472"/>
      <c r="I225" s="472"/>
      <c r="J225" s="472"/>
      <c r="K225" s="472"/>
      <c r="L225" s="472"/>
      <c r="M225" s="472"/>
      <c r="N225" s="472"/>
      <c r="O225" s="472"/>
    </row>
    <row r="226" spans="1:21" ht="68.25" customHeight="1">
      <c r="A226" s="590" t="s">
        <v>7</v>
      </c>
      <c r="B226" s="582" t="s">
        <v>8</v>
      </c>
      <c r="C226" s="582" t="s">
        <v>9</v>
      </c>
      <c r="D226" s="582" t="s">
        <v>10</v>
      </c>
      <c r="E226" s="582" t="s">
        <v>11</v>
      </c>
      <c r="F226" s="584" t="s">
        <v>12</v>
      </c>
      <c r="G226" s="585"/>
      <c r="H226" s="585"/>
      <c r="I226" s="586"/>
      <c r="J226" s="582" t="s">
        <v>13</v>
      </c>
      <c r="K226" s="573" t="s">
        <v>14</v>
      </c>
      <c r="L226" s="574"/>
      <c r="M226" s="572" t="s">
        <v>15</v>
      </c>
      <c r="N226" s="572"/>
      <c r="O226" s="573" t="s">
        <v>4</v>
      </c>
      <c r="P226" s="571"/>
      <c r="Q226" s="571"/>
      <c r="R226" s="21"/>
      <c r="S226" s="21"/>
      <c r="T226" s="571"/>
      <c r="U226" s="21"/>
    </row>
    <row r="227" spans="1:21" ht="54.75" customHeight="1">
      <c r="A227" s="591"/>
      <c r="B227" s="583"/>
      <c r="C227" s="583"/>
      <c r="D227" s="583"/>
      <c r="E227" s="583"/>
      <c r="F227" s="249" t="s">
        <v>0</v>
      </c>
      <c r="G227" s="250" t="s">
        <v>1</v>
      </c>
      <c r="H227" s="250" t="s">
        <v>2</v>
      </c>
      <c r="I227" s="251" t="s">
        <v>3</v>
      </c>
      <c r="J227" s="583"/>
      <c r="K227" s="234" t="s">
        <v>16</v>
      </c>
      <c r="L227" s="252" t="s">
        <v>17</v>
      </c>
      <c r="M227" s="234" t="s">
        <v>18</v>
      </c>
      <c r="N227" s="234" t="s">
        <v>19</v>
      </c>
      <c r="O227" s="587"/>
      <c r="P227" s="21"/>
      <c r="Q227" s="22"/>
      <c r="R227" s="21"/>
      <c r="S227" s="21"/>
      <c r="T227" s="571"/>
      <c r="U227" s="21"/>
    </row>
    <row r="228" spans="1:21" ht="162.75" customHeight="1">
      <c r="A228" s="28"/>
      <c r="B228" s="253" t="s">
        <v>699</v>
      </c>
      <c r="C228" s="254" t="s">
        <v>700</v>
      </c>
      <c r="D228" s="254" t="s">
        <v>701</v>
      </c>
      <c r="E228" s="255">
        <f t="shared" ref="E228:E239" si="1">+F228+G228+H228+I228</f>
        <v>60</v>
      </c>
      <c r="F228" s="256" t="s">
        <v>702</v>
      </c>
      <c r="G228" s="256" t="s">
        <v>703</v>
      </c>
      <c r="H228" s="256" t="s">
        <v>703</v>
      </c>
      <c r="I228" s="256" t="s">
        <v>702</v>
      </c>
      <c r="J228" s="29" t="s">
        <v>704</v>
      </c>
      <c r="K228" s="257">
        <v>1</v>
      </c>
      <c r="L228" s="18" t="s">
        <v>705</v>
      </c>
      <c r="M228" s="28"/>
      <c r="N228" s="258"/>
      <c r="O228" s="259">
        <v>5976240</v>
      </c>
    </row>
    <row r="229" spans="1:21" ht="174.75" customHeight="1">
      <c r="A229" s="28"/>
      <c r="B229" s="253" t="s">
        <v>706</v>
      </c>
      <c r="C229" s="254" t="s">
        <v>700</v>
      </c>
      <c r="D229" s="254" t="s">
        <v>707</v>
      </c>
      <c r="E229" s="255">
        <f t="shared" si="1"/>
        <v>60</v>
      </c>
      <c r="F229" s="256" t="s">
        <v>702</v>
      </c>
      <c r="G229" s="256" t="s">
        <v>703</v>
      </c>
      <c r="H229" s="256" t="s">
        <v>703</v>
      </c>
      <c r="I229" s="256" t="s">
        <v>702</v>
      </c>
      <c r="J229" s="29" t="s">
        <v>708</v>
      </c>
      <c r="K229" s="257">
        <v>1</v>
      </c>
      <c r="L229" s="18" t="s">
        <v>705</v>
      </c>
      <c r="M229" s="28"/>
      <c r="N229" s="258"/>
      <c r="O229" s="260">
        <v>1197540</v>
      </c>
    </row>
    <row r="230" spans="1:21" ht="178.5" customHeight="1">
      <c r="A230" s="28"/>
      <c r="B230" s="253" t="s">
        <v>709</v>
      </c>
      <c r="C230" s="254" t="s">
        <v>700</v>
      </c>
      <c r="D230" s="254" t="s">
        <v>707</v>
      </c>
      <c r="E230" s="255">
        <f t="shared" si="1"/>
        <v>10</v>
      </c>
      <c r="F230" s="256" t="s">
        <v>710</v>
      </c>
      <c r="G230" s="256" t="s">
        <v>710</v>
      </c>
      <c r="H230" s="256" t="s">
        <v>711</v>
      </c>
      <c r="I230" s="256" t="s">
        <v>711</v>
      </c>
      <c r="J230" s="29" t="s">
        <v>712</v>
      </c>
      <c r="K230" s="257">
        <v>1</v>
      </c>
      <c r="L230" s="18" t="s">
        <v>705</v>
      </c>
      <c r="M230" s="28"/>
      <c r="N230" s="258"/>
      <c r="O230" s="260">
        <v>597239</v>
      </c>
    </row>
    <row r="231" spans="1:21" ht="204" customHeight="1">
      <c r="A231" s="28"/>
      <c r="B231" s="253" t="s">
        <v>713</v>
      </c>
      <c r="C231" s="254" t="s">
        <v>700</v>
      </c>
      <c r="D231" s="254" t="s">
        <v>714</v>
      </c>
      <c r="E231" s="255">
        <f t="shared" si="1"/>
        <v>16</v>
      </c>
      <c r="F231" s="256" t="s">
        <v>715</v>
      </c>
      <c r="G231" s="256" t="s">
        <v>715</v>
      </c>
      <c r="H231" s="256" t="s">
        <v>715</v>
      </c>
      <c r="I231" s="256" t="s">
        <v>715</v>
      </c>
      <c r="J231" s="29" t="s">
        <v>716</v>
      </c>
      <c r="K231" s="257">
        <v>1</v>
      </c>
      <c r="L231" s="18" t="s">
        <v>705</v>
      </c>
      <c r="M231" s="28"/>
      <c r="N231" s="258"/>
      <c r="O231" s="260">
        <v>1652556.8</v>
      </c>
    </row>
    <row r="232" spans="1:21" ht="185.25" customHeight="1">
      <c r="A232" s="28"/>
      <c r="B232" s="261" t="s">
        <v>717</v>
      </c>
      <c r="C232" s="254" t="s">
        <v>700</v>
      </c>
      <c r="D232" s="254" t="s">
        <v>718</v>
      </c>
      <c r="E232" s="255">
        <f t="shared" si="1"/>
        <v>60</v>
      </c>
      <c r="F232" s="256" t="s">
        <v>719</v>
      </c>
      <c r="G232" s="256" t="s">
        <v>719</v>
      </c>
      <c r="H232" s="256" t="s">
        <v>719</v>
      </c>
      <c r="I232" s="256" t="s">
        <v>719</v>
      </c>
      <c r="J232" s="29" t="s">
        <v>720</v>
      </c>
      <c r="K232" s="257">
        <v>1</v>
      </c>
      <c r="L232" s="18" t="s">
        <v>705</v>
      </c>
      <c r="M232" s="28"/>
      <c r="N232" s="258"/>
      <c r="O232" s="260">
        <v>705239</v>
      </c>
    </row>
    <row r="233" spans="1:21" ht="196.5" customHeight="1">
      <c r="A233" s="28"/>
      <c r="B233" s="253" t="s">
        <v>721</v>
      </c>
      <c r="C233" s="254" t="s">
        <v>700</v>
      </c>
      <c r="D233" s="254" t="s">
        <v>722</v>
      </c>
      <c r="E233" s="30">
        <f t="shared" si="1"/>
        <v>12</v>
      </c>
      <c r="F233" s="256" t="s">
        <v>711</v>
      </c>
      <c r="G233" s="256" t="s">
        <v>711</v>
      </c>
      <c r="H233" s="256" t="s">
        <v>711</v>
      </c>
      <c r="I233" s="256" t="s">
        <v>711</v>
      </c>
      <c r="J233" s="16" t="s">
        <v>649</v>
      </c>
      <c r="K233" s="257">
        <v>1</v>
      </c>
      <c r="L233" s="18" t="s">
        <v>705</v>
      </c>
      <c r="M233" s="28"/>
      <c r="N233" s="258"/>
      <c r="O233" s="260">
        <v>43740</v>
      </c>
    </row>
    <row r="234" spans="1:21" ht="129" customHeight="1">
      <c r="A234" s="28"/>
      <c r="B234" s="253" t="s">
        <v>723</v>
      </c>
      <c r="C234" s="254" t="s">
        <v>700</v>
      </c>
      <c r="D234" s="254" t="s">
        <v>724</v>
      </c>
      <c r="E234" s="255">
        <f t="shared" si="1"/>
        <v>40</v>
      </c>
      <c r="F234" s="256" t="s">
        <v>703</v>
      </c>
      <c r="G234" s="256" t="s">
        <v>703</v>
      </c>
      <c r="H234" s="256" t="s">
        <v>703</v>
      </c>
      <c r="I234" s="256" t="s">
        <v>703</v>
      </c>
      <c r="J234" s="29" t="s">
        <v>720</v>
      </c>
      <c r="K234" s="262">
        <v>1</v>
      </c>
      <c r="L234" s="19" t="s">
        <v>725</v>
      </c>
      <c r="M234" s="28"/>
      <c r="N234" s="258"/>
      <c r="O234" s="260">
        <v>216513.34999999998</v>
      </c>
    </row>
    <row r="235" spans="1:21" ht="125.25" customHeight="1">
      <c r="A235" s="28"/>
      <c r="B235" s="263" t="s">
        <v>726</v>
      </c>
      <c r="C235" s="264" t="s">
        <v>700</v>
      </c>
      <c r="D235" s="264" t="s">
        <v>724</v>
      </c>
      <c r="E235" s="53">
        <f t="shared" si="1"/>
        <v>16</v>
      </c>
      <c r="F235" s="265" t="s">
        <v>715</v>
      </c>
      <c r="G235" s="265" t="s">
        <v>715</v>
      </c>
      <c r="H235" s="265" t="s">
        <v>715</v>
      </c>
      <c r="I235" s="265" t="s">
        <v>715</v>
      </c>
      <c r="J235" s="17" t="s">
        <v>720</v>
      </c>
      <c r="K235" s="266">
        <v>1</v>
      </c>
      <c r="L235" s="20" t="s">
        <v>725</v>
      </c>
      <c r="M235" s="28"/>
      <c r="N235" s="258"/>
      <c r="O235" s="267">
        <v>3108222</v>
      </c>
    </row>
    <row r="236" spans="1:21" ht="54" customHeight="1">
      <c r="A236" s="28"/>
      <c r="B236" s="263" t="s">
        <v>727</v>
      </c>
      <c r="C236" s="264" t="s">
        <v>700</v>
      </c>
      <c r="D236" s="264" t="s">
        <v>728</v>
      </c>
      <c r="E236" s="53">
        <v>12</v>
      </c>
      <c r="F236" s="265" t="s">
        <v>711</v>
      </c>
      <c r="G236" s="265" t="s">
        <v>711</v>
      </c>
      <c r="H236" s="265" t="s">
        <v>711</v>
      </c>
      <c r="I236" s="265" t="s">
        <v>711</v>
      </c>
      <c r="J236" s="17"/>
      <c r="K236" s="266"/>
      <c r="L236" s="20"/>
      <c r="M236" s="28"/>
      <c r="N236" s="258"/>
      <c r="O236" s="267"/>
    </row>
    <row r="237" spans="1:21" ht="59.25" customHeight="1">
      <c r="A237" s="28"/>
      <c r="B237" s="3" t="s">
        <v>729</v>
      </c>
      <c r="C237" s="264" t="s">
        <v>700</v>
      </c>
      <c r="D237" s="268" t="s">
        <v>730</v>
      </c>
      <c r="E237" s="268">
        <f t="shared" si="1"/>
        <v>40</v>
      </c>
      <c r="F237" s="268">
        <v>10</v>
      </c>
      <c r="G237" s="268">
        <v>10</v>
      </c>
      <c r="H237" s="268">
        <v>10</v>
      </c>
      <c r="I237" s="268">
        <v>10</v>
      </c>
      <c r="J237" s="3"/>
      <c r="K237" s="3"/>
      <c r="L237" s="269"/>
      <c r="M237" s="28"/>
      <c r="N237" s="258"/>
      <c r="O237" s="270">
        <v>40740</v>
      </c>
    </row>
    <row r="238" spans="1:21" ht="59.25" customHeight="1">
      <c r="A238" s="28"/>
      <c r="B238" s="3" t="s">
        <v>731</v>
      </c>
      <c r="C238" s="264" t="s">
        <v>700</v>
      </c>
      <c r="D238" s="268" t="s">
        <v>732</v>
      </c>
      <c r="E238" s="268">
        <f t="shared" si="1"/>
        <v>20</v>
      </c>
      <c r="F238" s="268">
        <v>5</v>
      </c>
      <c r="G238" s="268">
        <v>5</v>
      </c>
      <c r="H238" s="268">
        <v>5</v>
      </c>
      <c r="I238" s="268">
        <v>5</v>
      </c>
      <c r="J238" s="3"/>
      <c r="K238" s="3"/>
      <c r="L238" s="269"/>
      <c r="M238" s="28"/>
      <c r="N238" s="258"/>
      <c r="O238" s="270">
        <v>35640</v>
      </c>
    </row>
    <row r="239" spans="1:21" ht="71.25" customHeight="1">
      <c r="A239" s="28"/>
      <c r="B239" s="3" t="s">
        <v>733</v>
      </c>
      <c r="C239" s="264" t="s">
        <v>700</v>
      </c>
      <c r="D239" s="268" t="s">
        <v>734</v>
      </c>
      <c r="E239" s="268">
        <f t="shared" si="1"/>
        <v>30</v>
      </c>
      <c r="F239" s="268">
        <v>10</v>
      </c>
      <c r="G239" s="268">
        <v>5</v>
      </c>
      <c r="H239" s="268">
        <v>10</v>
      </c>
      <c r="I239" s="268">
        <v>5</v>
      </c>
      <c r="J239" s="3"/>
      <c r="K239" s="3"/>
      <c r="L239" s="269"/>
      <c r="M239" s="28"/>
      <c r="N239" s="258"/>
      <c r="O239" s="270">
        <v>25740</v>
      </c>
    </row>
    <row r="240" spans="1:21" ht="84" customHeight="1">
      <c r="A240" s="28"/>
      <c r="B240" s="271" t="s">
        <v>735</v>
      </c>
      <c r="C240" s="264" t="s">
        <v>700</v>
      </c>
      <c r="D240" s="272" t="s">
        <v>736</v>
      </c>
      <c r="E240" s="272">
        <v>20</v>
      </c>
      <c r="F240" s="272">
        <v>5</v>
      </c>
      <c r="G240" s="272">
        <v>5</v>
      </c>
      <c r="H240" s="272">
        <v>5</v>
      </c>
      <c r="I240" s="272">
        <v>5</v>
      </c>
      <c r="J240" s="3"/>
      <c r="K240" s="3"/>
      <c r="L240" s="269"/>
      <c r="M240" s="28"/>
      <c r="N240" s="258"/>
      <c r="O240" s="273">
        <v>56848</v>
      </c>
    </row>
    <row r="241" spans="1:15" ht="15.75">
      <c r="A241" s="274"/>
      <c r="B241" s="588" t="s">
        <v>737</v>
      </c>
      <c r="C241" s="588"/>
      <c r="D241" s="588"/>
      <c r="E241" s="588"/>
      <c r="F241" s="588"/>
      <c r="G241" s="588"/>
      <c r="H241" s="588"/>
      <c r="I241" s="588"/>
      <c r="J241" s="275"/>
      <c r="K241" s="3"/>
      <c r="L241" s="269"/>
      <c r="M241" s="28"/>
      <c r="N241" s="258"/>
      <c r="O241" s="276">
        <f>+O240+O239+O238+O237+O235+O234+O233+O232+O231+O230+O229+O228</f>
        <v>13656258.149999999</v>
      </c>
    </row>
    <row r="242" spans="1:15">
      <c r="A242" s="589"/>
      <c r="B242" s="589"/>
      <c r="C242" s="589"/>
      <c r="D242" s="589"/>
      <c r="E242" s="589"/>
      <c r="F242" s="589"/>
      <c r="G242" s="589"/>
      <c r="H242" s="589"/>
      <c r="I242" s="589"/>
      <c r="J242" s="589"/>
      <c r="K242" s="589"/>
      <c r="L242" s="589"/>
      <c r="M242" s="589"/>
      <c r="N242" s="589"/>
      <c r="O242" s="589"/>
    </row>
    <row r="243" spans="1:15" ht="48.75" customHeight="1" thickBot="1">
      <c r="A243" s="472" t="s">
        <v>6</v>
      </c>
      <c r="B243" s="472"/>
      <c r="C243" s="472"/>
      <c r="D243" s="472"/>
      <c r="E243" s="472"/>
      <c r="F243" s="472"/>
      <c r="G243" s="472"/>
      <c r="H243" s="472"/>
      <c r="I243" s="472"/>
      <c r="J243" s="472"/>
      <c r="K243" s="472"/>
      <c r="L243" s="472"/>
      <c r="M243" s="472"/>
      <c r="N243" s="472"/>
      <c r="O243" s="472"/>
    </row>
    <row r="244" spans="1:15" ht="83.25" customHeight="1" thickBot="1">
      <c r="A244" s="557" t="s">
        <v>7</v>
      </c>
      <c r="B244" s="575" t="s">
        <v>8</v>
      </c>
      <c r="C244" s="575" t="s">
        <v>9</v>
      </c>
      <c r="D244" s="575" t="s">
        <v>10</v>
      </c>
      <c r="E244" s="577" t="s">
        <v>11</v>
      </c>
      <c r="F244" s="579" t="s">
        <v>12</v>
      </c>
      <c r="G244" s="580"/>
      <c r="H244" s="580"/>
      <c r="I244" s="581"/>
      <c r="J244" s="557" t="s">
        <v>13</v>
      </c>
      <c r="K244" s="561" t="s">
        <v>171</v>
      </c>
      <c r="L244" s="562"/>
      <c r="M244" s="561" t="s">
        <v>15</v>
      </c>
      <c r="N244" s="562"/>
      <c r="O244" s="563" t="s">
        <v>4</v>
      </c>
    </row>
    <row r="245" spans="1:15" ht="72.75" customHeight="1" thickBot="1">
      <c r="A245" s="558"/>
      <c r="B245" s="576"/>
      <c r="C245" s="576"/>
      <c r="D245" s="576"/>
      <c r="E245" s="578"/>
      <c r="F245" s="277" t="s">
        <v>0</v>
      </c>
      <c r="G245" s="278" t="s">
        <v>1</v>
      </c>
      <c r="H245" s="278" t="s">
        <v>2</v>
      </c>
      <c r="I245" s="279" t="s">
        <v>3</v>
      </c>
      <c r="J245" s="558"/>
      <c r="K245" s="280" t="s">
        <v>16</v>
      </c>
      <c r="L245" s="281" t="s">
        <v>19</v>
      </c>
      <c r="M245" s="280" t="s">
        <v>18</v>
      </c>
      <c r="N245" s="281" t="s">
        <v>19</v>
      </c>
      <c r="O245" s="564"/>
    </row>
    <row r="246" spans="1:15" ht="75.75" customHeight="1">
      <c r="A246" s="565" t="s">
        <v>738</v>
      </c>
      <c r="B246" s="282" t="s">
        <v>739</v>
      </c>
      <c r="C246" s="283" t="s">
        <v>740</v>
      </c>
      <c r="D246" s="284" t="s">
        <v>741</v>
      </c>
      <c r="E246" s="285">
        <v>20000</v>
      </c>
      <c r="F246" s="286">
        <v>5000</v>
      </c>
      <c r="G246" s="287">
        <v>5000</v>
      </c>
      <c r="H246" s="286">
        <v>5000</v>
      </c>
      <c r="I246" s="287">
        <v>5000</v>
      </c>
      <c r="J246" s="288" t="s">
        <v>742</v>
      </c>
      <c r="K246" s="541" t="s">
        <v>743</v>
      </c>
      <c r="L246" s="541" t="s">
        <v>744</v>
      </c>
      <c r="M246" s="567" t="s">
        <v>745</v>
      </c>
      <c r="N246" s="568" t="s">
        <v>746</v>
      </c>
      <c r="O246" s="289" t="s">
        <v>747</v>
      </c>
    </row>
    <row r="247" spans="1:15" ht="96.75" customHeight="1">
      <c r="A247" s="565"/>
      <c r="B247" s="253" t="s">
        <v>748</v>
      </c>
      <c r="C247" s="254" t="s">
        <v>740</v>
      </c>
      <c r="D247" s="290" t="s">
        <v>749</v>
      </c>
      <c r="E247" s="291">
        <v>8000</v>
      </c>
      <c r="F247" s="292">
        <v>2000</v>
      </c>
      <c r="G247" s="292">
        <v>2500</v>
      </c>
      <c r="H247" s="292">
        <v>1500</v>
      </c>
      <c r="I247" s="292">
        <v>2000</v>
      </c>
      <c r="J247" s="254" t="s">
        <v>750</v>
      </c>
      <c r="K247" s="542"/>
      <c r="L247" s="542"/>
      <c r="M247" s="567"/>
      <c r="N247" s="568"/>
      <c r="O247" s="293">
        <v>800000</v>
      </c>
    </row>
    <row r="248" spans="1:15" ht="102.75" customHeight="1">
      <c r="A248" s="565"/>
      <c r="B248" s="253" t="s">
        <v>751</v>
      </c>
      <c r="C248" s="254" t="s">
        <v>740</v>
      </c>
      <c r="D248" s="290" t="s">
        <v>752</v>
      </c>
      <c r="E248" s="291">
        <v>1000</v>
      </c>
      <c r="F248" s="292">
        <v>250</v>
      </c>
      <c r="G248" s="292">
        <v>250</v>
      </c>
      <c r="H248" s="292">
        <v>250</v>
      </c>
      <c r="I248" s="292">
        <v>250</v>
      </c>
      <c r="J248" s="254" t="s">
        <v>753</v>
      </c>
      <c r="K248" s="542"/>
      <c r="L248" s="542"/>
      <c r="M248" s="567"/>
      <c r="N248" s="568"/>
      <c r="O248" s="293">
        <v>100000</v>
      </c>
    </row>
    <row r="249" spans="1:15" ht="96.75" customHeight="1">
      <c r="A249" s="565"/>
      <c r="B249" s="253" t="s">
        <v>754</v>
      </c>
      <c r="C249" s="254" t="s">
        <v>740</v>
      </c>
      <c r="D249" s="290" t="s">
        <v>755</v>
      </c>
      <c r="E249" s="291">
        <v>5000</v>
      </c>
      <c r="F249" s="292">
        <v>1000</v>
      </c>
      <c r="G249" s="292">
        <v>1500</v>
      </c>
      <c r="H249" s="292">
        <v>1500</v>
      </c>
      <c r="I249" s="292">
        <v>1000</v>
      </c>
      <c r="J249" s="294" t="s">
        <v>756</v>
      </c>
      <c r="K249" s="542"/>
      <c r="L249" s="542"/>
      <c r="M249" s="567"/>
      <c r="N249" s="568"/>
      <c r="O249" s="293">
        <v>500000</v>
      </c>
    </row>
    <row r="250" spans="1:15" ht="181.5" customHeight="1">
      <c r="A250" s="566"/>
      <c r="B250" s="253" t="s">
        <v>757</v>
      </c>
      <c r="C250" s="254" t="s">
        <v>740</v>
      </c>
      <c r="D250" s="290" t="s">
        <v>758</v>
      </c>
      <c r="E250" s="291">
        <v>4000</v>
      </c>
      <c r="F250" s="292">
        <v>1500</v>
      </c>
      <c r="G250" s="292">
        <v>750</v>
      </c>
      <c r="H250" s="292">
        <v>1000</v>
      </c>
      <c r="I250" s="292">
        <v>750</v>
      </c>
      <c r="J250" s="254" t="s">
        <v>759</v>
      </c>
      <c r="K250" s="542"/>
      <c r="L250" s="542"/>
      <c r="M250" s="541"/>
      <c r="N250" s="569"/>
      <c r="O250" s="293">
        <v>400000</v>
      </c>
    </row>
    <row r="251" spans="1:15" ht="283.5" customHeight="1">
      <c r="A251" s="295" t="s">
        <v>760</v>
      </c>
      <c r="B251" s="253" t="s">
        <v>761</v>
      </c>
      <c r="C251" s="254" t="s">
        <v>740</v>
      </c>
      <c r="D251" s="290" t="s">
        <v>762</v>
      </c>
      <c r="E251" s="296">
        <v>3000</v>
      </c>
      <c r="F251" s="297">
        <v>1000</v>
      </c>
      <c r="G251" s="297">
        <v>800</v>
      </c>
      <c r="H251" s="297">
        <v>700</v>
      </c>
      <c r="I251" s="297">
        <v>500</v>
      </c>
      <c r="J251" s="254" t="s">
        <v>763</v>
      </c>
      <c r="K251" s="262" t="s">
        <v>764</v>
      </c>
      <c r="L251" s="262" t="s">
        <v>765</v>
      </c>
      <c r="M251" s="262" t="s">
        <v>766</v>
      </c>
      <c r="N251" s="298" t="s">
        <v>767</v>
      </c>
      <c r="O251" s="293">
        <v>1600000</v>
      </c>
    </row>
    <row r="252" spans="1:15" ht="114" customHeight="1">
      <c r="A252" s="299" t="s">
        <v>768</v>
      </c>
      <c r="B252" s="253" t="s">
        <v>769</v>
      </c>
      <c r="C252" s="254" t="s">
        <v>740</v>
      </c>
      <c r="D252" s="254" t="s">
        <v>770</v>
      </c>
      <c r="E252" s="291">
        <v>27</v>
      </c>
      <c r="F252" s="292">
        <v>6</v>
      </c>
      <c r="G252" s="292">
        <v>10</v>
      </c>
      <c r="H252" s="292">
        <v>8</v>
      </c>
      <c r="I252" s="292">
        <v>3</v>
      </c>
      <c r="J252" s="254" t="s">
        <v>771</v>
      </c>
      <c r="K252" s="262" t="s">
        <v>772</v>
      </c>
      <c r="L252" s="262" t="s">
        <v>773</v>
      </c>
      <c r="M252" s="262" t="s">
        <v>774</v>
      </c>
      <c r="N252" s="262" t="s">
        <v>775</v>
      </c>
      <c r="O252" s="293">
        <f>10*11000*27</f>
        <v>2970000</v>
      </c>
    </row>
    <row r="253" spans="1:15" ht="21" thickBot="1">
      <c r="A253" s="23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5">
        <f>SUM(O247:O252)</f>
        <v>6370000</v>
      </c>
    </row>
    <row r="254" spans="1:15">
      <c r="A254" s="505"/>
      <c r="B254" s="505"/>
      <c r="C254" s="505"/>
      <c r="D254" s="505"/>
      <c r="E254" s="505"/>
      <c r="F254" s="505"/>
      <c r="G254" s="505"/>
      <c r="H254" s="505"/>
      <c r="I254" s="505"/>
      <c r="J254" s="505"/>
      <c r="K254" s="505"/>
      <c r="L254" s="505"/>
      <c r="M254" s="505"/>
      <c r="N254" s="505"/>
      <c r="O254" s="505"/>
    </row>
    <row r="255" spans="1:15" ht="36.75" customHeight="1" thickBot="1">
      <c r="A255" s="472" t="s">
        <v>804</v>
      </c>
      <c r="B255" s="472"/>
      <c r="C255" s="472"/>
      <c r="D255" s="472"/>
      <c r="E255" s="472"/>
      <c r="F255" s="472"/>
      <c r="G255" s="472"/>
      <c r="H255" s="472"/>
      <c r="I255" s="472"/>
      <c r="J255" s="472"/>
      <c r="K255" s="472"/>
      <c r="L255" s="472"/>
      <c r="M255" s="472"/>
      <c r="N255" s="472"/>
      <c r="O255" s="472"/>
    </row>
    <row r="256" spans="1:15" ht="72.75" customHeight="1" thickBot="1">
      <c r="A256" s="557" t="s">
        <v>7</v>
      </c>
      <c r="B256" s="559" t="s">
        <v>8</v>
      </c>
      <c r="C256" s="559" t="s">
        <v>9</v>
      </c>
      <c r="D256" s="559" t="s">
        <v>10</v>
      </c>
      <c r="E256" s="547" t="s">
        <v>11</v>
      </c>
      <c r="F256" s="549" t="s">
        <v>12</v>
      </c>
      <c r="G256" s="550"/>
      <c r="H256" s="550"/>
      <c r="I256" s="551"/>
      <c r="J256" s="552" t="s">
        <v>13</v>
      </c>
      <c r="K256" s="554" t="s">
        <v>171</v>
      </c>
      <c r="L256" s="555"/>
      <c r="M256" s="554" t="s">
        <v>15</v>
      </c>
      <c r="N256" s="555"/>
      <c r="O256" s="551" t="s">
        <v>4</v>
      </c>
    </row>
    <row r="257" spans="1:15" ht="78" customHeight="1" thickBot="1">
      <c r="A257" s="558"/>
      <c r="B257" s="560"/>
      <c r="C257" s="560"/>
      <c r="D257" s="560"/>
      <c r="E257" s="548"/>
      <c r="F257" s="300" t="s">
        <v>0</v>
      </c>
      <c r="G257" s="301" t="s">
        <v>1</v>
      </c>
      <c r="H257" s="301" t="s">
        <v>2</v>
      </c>
      <c r="I257" s="302" t="s">
        <v>3</v>
      </c>
      <c r="J257" s="553"/>
      <c r="K257" s="303" t="s">
        <v>16</v>
      </c>
      <c r="L257" s="304" t="s">
        <v>19</v>
      </c>
      <c r="M257" s="303" t="s">
        <v>18</v>
      </c>
      <c r="N257" s="304" t="s">
        <v>19</v>
      </c>
      <c r="O257" s="570"/>
    </row>
    <row r="258" spans="1:15" ht="83.25" customHeight="1">
      <c r="A258" s="96"/>
      <c r="B258" s="283" t="s">
        <v>776</v>
      </c>
      <c r="C258" s="283" t="s">
        <v>777</v>
      </c>
      <c r="D258" s="283" t="s">
        <v>778</v>
      </c>
      <c r="E258" s="306">
        <f>SUM(F258+G258+H258+I258)</f>
        <v>40</v>
      </c>
      <c r="F258" s="286" t="s">
        <v>703</v>
      </c>
      <c r="G258" s="286" t="s">
        <v>779</v>
      </c>
      <c r="H258" s="286" t="s">
        <v>780</v>
      </c>
      <c r="I258" s="286" t="s">
        <v>781</v>
      </c>
      <c r="J258" s="283" t="s">
        <v>778</v>
      </c>
      <c r="K258" s="307" t="s">
        <v>103</v>
      </c>
      <c r="L258" s="50" t="s">
        <v>782</v>
      </c>
      <c r="M258" s="50">
        <v>1.7</v>
      </c>
      <c r="N258" s="50" t="s">
        <v>782</v>
      </c>
      <c r="O258" s="289" t="s">
        <v>783</v>
      </c>
    </row>
    <row r="259" spans="1:15" ht="137.25" customHeight="1">
      <c r="A259" s="101"/>
      <c r="B259" s="254" t="s">
        <v>784</v>
      </c>
      <c r="C259" s="283" t="s">
        <v>777</v>
      </c>
      <c r="D259" s="254" t="s">
        <v>785</v>
      </c>
      <c r="E259" s="291">
        <f>SUM(F259+G259+H259+I259)</f>
        <v>4000</v>
      </c>
      <c r="F259" s="292">
        <v>1100</v>
      </c>
      <c r="G259" s="292">
        <v>1150</v>
      </c>
      <c r="H259" s="292">
        <v>1000</v>
      </c>
      <c r="I259" s="292">
        <v>750</v>
      </c>
      <c r="J259" s="254" t="s">
        <v>786</v>
      </c>
      <c r="K259" s="307" t="s">
        <v>103</v>
      </c>
      <c r="L259" s="59" t="s">
        <v>787</v>
      </c>
      <c r="M259" s="50">
        <v>1.7</v>
      </c>
      <c r="N259" s="63" t="s">
        <v>787</v>
      </c>
      <c r="O259" s="293" t="s">
        <v>788</v>
      </c>
    </row>
    <row r="260" spans="1:15" ht="84" customHeight="1">
      <c r="A260" s="101"/>
      <c r="B260" s="254" t="s">
        <v>789</v>
      </c>
      <c r="C260" s="283" t="s">
        <v>777</v>
      </c>
      <c r="D260" s="254" t="s">
        <v>790</v>
      </c>
      <c r="E260" s="296">
        <f>SUM(F260:I260)</f>
        <v>40</v>
      </c>
      <c r="F260" s="292">
        <v>10</v>
      </c>
      <c r="G260" s="292">
        <v>10</v>
      </c>
      <c r="H260" s="292">
        <v>10</v>
      </c>
      <c r="I260" s="292">
        <v>10</v>
      </c>
      <c r="J260" s="283" t="s">
        <v>778</v>
      </c>
      <c r="K260" s="307" t="s">
        <v>103</v>
      </c>
      <c r="L260" s="268" t="s">
        <v>791</v>
      </c>
      <c r="M260" s="50">
        <v>1.7</v>
      </c>
      <c r="N260" s="268" t="s">
        <v>791</v>
      </c>
      <c r="O260" s="293" t="s">
        <v>792</v>
      </c>
    </row>
    <row r="261" spans="1:15" ht="111" customHeight="1">
      <c r="A261" s="101"/>
      <c r="B261" s="40" t="s">
        <v>793</v>
      </c>
      <c r="C261" s="283" t="s">
        <v>777</v>
      </c>
      <c r="D261" s="283" t="s">
        <v>794</v>
      </c>
      <c r="E261" s="42">
        <f>SUM(F261+G261+H261+I261)</f>
        <v>400</v>
      </c>
      <c r="F261" s="85">
        <v>125</v>
      </c>
      <c r="G261" s="85">
        <v>100</v>
      </c>
      <c r="H261" s="85">
        <v>90</v>
      </c>
      <c r="I261" s="85">
        <v>85</v>
      </c>
      <c r="J261" s="283" t="s">
        <v>794</v>
      </c>
      <c r="K261" s="308" t="s">
        <v>795</v>
      </c>
      <c r="L261" s="64" t="s">
        <v>796</v>
      </c>
      <c r="M261" s="64" t="s">
        <v>797</v>
      </c>
      <c r="N261" s="64" t="s">
        <v>796</v>
      </c>
      <c r="O261" s="293" t="s">
        <v>788</v>
      </c>
    </row>
    <row r="262" spans="1:15" ht="142.5" customHeight="1" thickBot="1">
      <c r="A262" s="101"/>
      <c r="B262" s="309" t="s">
        <v>798</v>
      </c>
      <c r="C262" s="310" t="s">
        <v>777</v>
      </c>
      <c r="D262" s="310" t="s">
        <v>799</v>
      </c>
      <c r="E262" s="311">
        <f>SUM(F262+G262+H262+I262)</f>
        <v>400</v>
      </c>
      <c r="F262" s="230">
        <v>125</v>
      </c>
      <c r="G262" s="230">
        <v>100</v>
      </c>
      <c r="H262" s="230">
        <v>90</v>
      </c>
      <c r="I262" s="230">
        <v>85</v>
      </c>
      <c r="J262" s="310" t="s">
        <v>800</v>
      </c>
      <c r="K262" s="312" t="s">
        <v>801</v>
      </c>
      <c r="L262" s="313" t="s">
        <v>802</v>
      </c>
      <c r="M262" s="313" t="s">
        <v>803</v>
      </c>
      <c r="N262" s="313" t="s">
        <v>802</v>
      </c>
      <c r="O262" s="314" t="s">
        <v>788</v>
      </c>
    </row>
    <row r="263" spans="1:15">
      <c r="A263" s="489"/>
      <c r="B263" s="489"/>
      <c r="C263" s="489"/>
      <c r="D263" s="489"/>
      <c r="E263" s="489"/>
      <c r="F263" s="489"/>
      <c r="G263" s="489"/>
      <c r="H263" s="489"/>
      <c r="I263" s="489"/>
      <c r="J263" s="489"/>
      <c r="K263" s="489"/>
      <c r="L263" s="489"/>
      <c r="M263" s="489"/>
      <c r="N263" s="489"/>
      <c r="O263" s="489"/>
    </row>
    <row r="264" spans="1:15" ht="30" customHeight="1" thickBot="1">
      <c r="A264" s="556" t="s">
        <v>821</v>
      </c>
      <c r="B264" s="556"/>
      <c r="C264" s="556"/>
      <c r="D264" s="556"/>
      <c r="E264" s="556"/>
      <c r="F264" s="556"/>
      <c r="G264" s="556"/>
      <c r="H264" s="556"/>
      <c r="I264" s="556"/>
      <c r="J264" s="556"/>
      <c r="K264" s="556"/>
      <c r="L264" s="556"/>
      <c r="M264" s="556"/>
      <c r="N264" s="556"/>
      <c r="O264" s="556"/>
    </row>
    <row r="265" spans="1:15" ht="60.75" customHeight="1" thickBot="1">
      <c r="A265" s="465" t="s">
        <v>7</v>
      </c>
      <c r="B265" s="467" t="s">
        <v>8</v>
      </c>
      <c r="C265" s="467" t="s">
        <v>9</v>
      </c>
      <c r="D265" s="467" t="s">
        <v>10</v>
      </c>
      <c r="E265" s="467" t="s">
        <v>11</v>
      </c>
      <c r="F265" s="469" t="s">
        <v>12</v>
      </c>
      <c r="G265" s="470"/>
      <c r="H265" s="470"/>
      <c r="I265" s="471"/>
      <c r="J265" s="453" t="s">
        <v>13</v>
      </c>
      <c r="K265" s="455" t="s">
        <v>171</v>
      </c>
      <c r="L265" s="456"/>
      <c r="M265" s="455" t="s">
        <v>15</v>
      </c>
      <c r="N265" s="456"/>
      <c r="O265" s="457" t="s">
        <v>4</v>
      </c>
    </row>
    <row r="266" spans="1:15" ht="59.25" customHeight="1" thickBot="1">
      <c r="A266" s="466"/>
      <c r="B266" s="468"/>
      <c r="C266" s="468"/>
      <c r="D266" s="468"/>
      <c r="E266" s="468"/>
      <c r="F266" s="315" t="s">
        <v>0</v>
      </c>
      <c r="G266" s="316" t="s">
        <v>1</v>
      </c>
      <c r="H266" s="316" t="s">
        <v>2</v>
      </c>
      <c r="I266" s="317" t="s">
        <v>3</v>
      </c>
      <c r="J266" s="454"/>
      <c r="K266" s="26" t="s">
        <v>16</v>
      </c>
      <c r="L266" s="27" t="s">
        <v>19</v>
      </c>
      <c r="M266" s="26" t="s">
        <v>18</v>
      </c>
      <c r="N266" s="27" t="s">
        <v>19</v>
      </c>
      <c r="O266" s="458"/>
    </row>
    <row r="267" spans="1:15" ht="111" customHeight="1">
      <c r="A267" s="543" t="s">
        <v>1137</v>
      </c>
      <c r="B267" s="282" t="s">
        <v>805</v>
      </c>
      <c r="C267" s="282" t="s">
        <v>806</v>
      </c>
      <c r="D267" s="283" t="s">
        <v>807</v>
      </c>
      <c r="E267" s="318">
        <v>40000</v>
      </c>
      <c r="F267" s="286">
        <v>10000</v>
      </c>
      <c r="G267" s="286">
        <v>10000</v>
      </c>
      <c r="H267" s="286">
        <v>10000</v>
      </c>
      <c r="I267" s="286">
        <v>10000</v>
      </c>
      <c r="J267" s="282" t="s">
        <v>808</v>
      </c>
      <c r="K267" s="545" t="s">
        <v>1138</v>
      </c>
      <c r="L267" s="545" t="s">
        <v>1139</v>
      </c>
      <c r="M267" s="545" t="s">
        <v>1138</v>
      </c>
      <c r="N267" s="545" t="s">
        <v>1139</v>
      </c>
      <c r="O267" s="289"/>
    </row>
    <row r="268" spans="1:15" ht="102" customHeight="1">
      <c r="A268" s="543"/>
      <c r="B268" s="253" t="s">
        <v>809</v>
      </c>
      <c r="C268" s="253" t="s">
        <v>806</v>
      </c>
      <c r="D268" s="254" t="s">
        <v>810</v>
      </c>
      <c r="E268" s="254">
        <v>40000</v>
      </c>
      <c r="F268" s="292">
        <v>10000</v>
      </c>
      <c r="G268" s="292">
        <v>10000</v>
      </c>
      <c r="H268" s="292">
        <v>10000</v>
      </c>
      <c r="I268" s="292">
        <v>10000</v>
      </c>
      <c r="J268" s="254" t="s">
        <v>811</v>
      </c>
      <c r="K268" s="545"/>
      <c r="L268" s="545"/>
      <c r="M268" s="545"/>
      <c r="N268" s="545"/>
      <c r="O268" s="293">
        <v>16000000</v>
      </c>
    </row>
    <row r="269" spans="1:15" ht="81" customHeight="1">
      <c r="A269" s="543"/>
      <c r="B269" s="253" t="s">
        <v>812</v>
      </c>
      <c r="C269" s="319" t="s">
        <v>806</v>
      </c>
      <c r="D269" s="254" t="s">
        <v>813</v>
      </c>
      <c r="E269" s="291">
        <v>40000</v>
      </c>
      <c r="F269" s="292">
        <v>10000</v>
      </c>
      <c r="G269" s="292">
        <v>10000</v>
      </c>
      <c r="H269" s="320">
        <v>10000</v>
      </c>
      <c r="I269" s="321">
        <v>10000</v>
      </c>
      <c r="J269" s="254" t="s">
        <v>814</v>
      </c>
      <c r="K269" s="545"/>
      <c r="L269" s="545"/>
      <c r="M269" s="545"/>
      <c r="N269" s="545"/>
      <c r="O269" s="293"/>
    </row>
    <row r="270" spans="1:15" ht="78.75">
      <c r="A270" s="543"/>
      <c r="B270" s="253" t="s">
        <v>815</v>
      </c>
      <c r="C270" s="253" t="s">
        <v>806</v>
      </c>
      <c r="D270" s="283" t="s">
        <v>816</v>
      </c>
      <c r="E270" s="291">
        <v>40000</v>
      </c>
      <c r="F270" s="292">
        <v>10000</v>
      </c>
      <c r="G270" s="292">
        <v>10000</v>
      </c>
      <c r="H270" s="320">
        <v>10000</v>
      </c>
      <c r="I270" s="321">
        <v>10000</v>
      </c>
      <c r="J270" s="254" t="s">
        <v>817</v>
      </c>
      <c r="K270" s="545"/>
      <c r="L270" s="545"/>
      <c r="M270" s="545"/>
      <c r="N270" s="545"/>
      <c r="O270" s="293">
        <v>14000000</v>
      </c>
    </row>
    <row r="271" spans="1:15" ht="107.25" customHeight="1" thickBot="1">
      <c r="A271" s="544"/>
      <c r="B271" s="322" t="s">
        <v>818</v>
      </c>
      <c r="C271" s="322" t="s">
        <v>806</v>
      </c>
      <c r="D271" s="323" t="s">
        <v>819</v>
      </c>
      <c r="E271" s="324">
        <v>15000</v>
      </c>
      <c r="F271" s="325">
        <v>5000</v>
      </c>
      <c r="G271" s="325">
        <v>5000</v>
      </c>
      <c r="H271" s="326">
        <v>2500</v>
      </c>
      <c r="I271" s="326">
        <v>2500</v>
      </c>
      <c r="J271" s="323" t="s">
        <v>820</v>
      </c>
      <c r="K271" s="546"/>
      <c r="L271" s="546"/>
      <c r="M271" s="546"/>
      <c r="N271" s="546"/>
      <c r="O271" s="314"/>
    </row>
    <row r="272" spans="1:15">
      <c r="A272" s="505"/>
      <c r="B272" s="505"/>
      <c r="C272" s="505"/>
      <c r="D272" s="505"/>
      <c r="E272" s="505"/>
      <c r="F272" s="505"/>
      <c r="G272" s="505"/>
      <c r="H272" s="505"/>
      <c r="I272" s="505"/>
      <c r="J272" s="505"/>
      <c r="K272" s="505"/>
      <c r="L272" s="505"/>
      <c r="M272" s="505"/>
      <c r="N272" s="505"/>
      <c r="O272" s="505"/>
    </row>
    <row r="273" spans="1:15" ht="48.75" customHeight="1" thickBot="1">
      <c r="A273" s="472" t="s">
        <v>822</v>
      </c>
      <c r="B273" s="472"/>
      <c r="C273" s="472"/>
      <c r="D273" s="472"/>
      <c r="E273" s="472"/>
      <c r="F273" s="472"/>
      <c r="G273" s="472"/>
      <c r="H273" s="472"/>
      <c r="I273" s="472"/>
      <c r="J273" s="472"/>
      <c r="K273" s="472"/>
      <c r="L273" s="472"/>
      <c r="M273" s="472"/>
      <c r="N273" s="472"/>
      <c r="O273" s="472"/>
    </row>
    <row r="274" spans="1:15" ht="61.5" customHeight="1" thickBot="1">
      <c r="A274" s="465" t="s">
        <v>7</v>
      </c>
      <c r="B274" s="467" t="s">
        <v>8</v>
      </c>
      <c r="C274" s="467" t="s">
        <v>9</v>
      </c>
      <c r="D274" s="467" t="s">
        <v>10</v>
      </c>
      <c r="E274" s="467" t="s">
        <v>11</v>
      </c>
      <c r="F274" s="469" t="s">
        <v>12</v>
      </c>
      <c r="G274" s="470"/>
      <c r="H274" s="470"/>
      <c r="I274" s="471"/>
      <c r="J274" s="453" t="s">
        <v>13</v>
      </c>
      <c r="K274" s="474" t="s">
        <v>823</v>
      </c>
      <c r="L274" s="474"/>
      <c r="M274" s="478" t="s">
        <v>15</v>
      </c>
      <c r="N274" s="479"/>
      <c r="O274" s="537" t="s">
        <v>4</v>
      </c>
    </row>
    <row r="275" spans="1:15" ht="51.75" customHeight="1" thickBot="1">
      <c r="A275" s="466"/>
      <c r="B275" s="468"/>
      <c r="C275" s="468"/>
      <c r="D275" s="468"/>
      <c r="E275" s="468"/>
      <c r="F275" s="315" t="s">
        <v>0</v>
      </c>
      <c r="G275" s="316" t="s">
        <v>1</v>
      </c>
      <c r="H275" s="316" t="s">
        <v>2</v>
      </c>
      <c r="I275" s="317" t="s">
        <v>3</v>
      </c>
      <c r="J275" s="454"/>
      <c r="K275" s="32" t="s">
        <v>16</v>
      </c>
      <c r="L275" s="32" t="s">
        <v>19</v>
      </c>
      <c r="M275" s="88" t="s">
        <v>18</v>
      </c>
      <c r="N275" s="52" t="s">
        <v>19</v>
      </c>
      <c r="O275" s="538"/>
    </row>
    <row r="276" spans="1:15" ht="57.75" customHeight="1">
      <c r="A276" s="539" t="s">
        <v>824</v>
      </c>
      <c r="B276" s="327" t="s">
        <v>825</v>
      </c>
      <c r="C276" s="328" t="s">
        <v>826</v>
      </c>
      <c r="D276" s="328" t="s">
        <v>827</v>
      </c>
      <c r="E276" s="285">
        <v>130000</v>
      </c>
      <c r="F276" s="331">
        <v>30000</v>
      </c>
      <c r="G276" s="331">
        <v>35000</v>
      </c>
      <c r="H276" s="331">
        <v>35000</v>
      </c>
      <c r="I276" s="331">
        <v>30000</v>
      </c>
      <c r="J276" s="540" t="s">
        <v>828</v>
      </c>
      <c r="K276" s="541" t="s">
        <v>432</v>
      </c>
      <c r="L276" s="541" t="s">
        <v>829</v>
      </c>
      <c r="M276" s="540" t="s">
        <v>830</v>
      </c>
      <c r="N276" s="540" t="s">
        <v>831</v>
      </c>
      <c r="O276" s="531">
        <v>779522000</v>
      </c>
    </row>
    <row r="277" spans="1:15" ht="75" customHeight="1">
      <c r="A277" s="533"/>
      <c r="B277" s="329" t="s">
        <v>832</v>
      </c>
      <c r="C277" s="268" t="s">
        <v>833</v>
      </c>
      <c r="D277" s="268" t="s">
        <v>834</v>
      </c>
      <c r="E277" s="291">
        <v>10000</v>
      </c>
      <c r="F277" s="332">
        <v>2500</v>
      </c>
      <c r="G277" s="332">
        <v>2500</v>
      </c>
      <c r="H277" s="332">
        <v>2500</v>
      </c>
      <c r="I277" s="332">
        <v>2500</v>
      </c>
      <c r="J277" s="534"/>
      <c r="K277" s="542"/>
      <c r="L277" s="542"/>
      <c r="M277" s="534"/>
      <c r="N277" s="534"/>
      <c r="O277" s="532"/>
    </row>
    <row r="278" spans="1:15" ht="82.5" customHeight="1">
      <c r="A278" s="533"/>
      <c r="B278" s="329" t="s">
        <v>835</v>
      </c>
      <c r="C278" s="268" t="s">
        <v>836</v>
      </c>
      <c r="D278" s="268" t="s">
        <v>837</v>
      </c>
      <c r="E278" s="291">
        <v>130000</v>
      </c>
      <c r="F278" s="332">
        <v>30000</v>
      </c>
      <c r="G278" s="332">
        <v>35000</v>
      </c>
      <c r="H278" s="332">
        <v>35000</v>
      </c>
      <c r="I278" s="332">
        <v>30000</v>
      </c>
      <c r="J278" s="534"/>
      <c r="K278" s="542"/>
      <c r="L278" s="542"/>
      <c r="M278" s="534"/>
      <c r="N278" s="534"/>
      <c r="O278" s="532"/>
    </row>
    <row r="279" spans="1:15" ht="129.75" customHeight="1">
      <c r="A279" s="533"/>
      <c r="B279" s="329" t="s">
        <v>838</v>
      </c>
      <c r="C279" s="268" t="s">
        <v>839</v>
      </c>
      <c r="D279" s="268" t="s">
        <v>840</v>
      </c>
      <c r="E279" s="291">
        <v>1000</v>
      </c>
      <c r="F279" s="332">
        <v>250</v>
      </c>
      <c r="G279" s="332">
        <v>250</v>
      </c>
      <c r="H279" s="332">
        <v>250</v>
      </c>
      <c r="I279" s="332">
        <v>250</v>
      </c>
      <c r="J279" s="268" t="s">
        <v>841</v>
      </c>
      <c r="K279" s="542"/>
      <c r="L279" s="542"/>
      <c r="M279" s="534"/>
      <c r="N279" s="534"/>
      <c r="O279" s="532"/>
    </row>
    <row r="280" spans="1:15" ht="103.5" customHeight="1">
      <c r="A280" s="533"/>
      <c r="B280" s="3" t="s">
        <v>842</v>
      </c>
      <c r="C280" s="268" t="s">
        <v>839</v>
      </c>
      <c r="D280" s="268" t="s">
        <v>843</v>
      </c>
      <c r="E280" s="291">
        <v>200000</v>
      </c>
      <c r="F280" s="332">
        <v>50000</v>
      </c>
      <c r="G280" s="332">
        <v>50000</v>
      </c>
      <c r="H280" s="332">
        <v>50000</v>
      </c>
      <c r="I280" s="332">
        <v>50000</v>
      </c>
      <c r="J280" s="268" t="s">
        <v>844</v>
      </c>
      <c r="K280" s="542"/>
      <c r="L280" s="542"/>
      <c r="M280" s="534"/>
      <c r="N280" s="534"/>
      <c r="O280" s="532"/>
    </row>
    <row r="281" spans="1:15" ht="90.75" customHeight="1">
      <c r="A281" s="533"/>
      <c r="B281" s="3" t="s">
        <v>845</v>
      </c>
      <c r="C281" s="268" t="s">
        <v>846</v>
      </c>
      <c r="D281" s="268" t="s">
        <v>847</v>
      </c>
      <c r="E281" s="291">
        <v>1200</v>
      </c>
      <c r="F281" s="333">
        <v>300</v>
      </c>
      <c r="G281" s="333">
        <v>300</v>
      </c>
      <c r="H281" s="333">
        <v>300</v>
      </c>
      <c r="I281" s="333">
        <v>300</v>
      </c>
      <c r="J281" s="268" t="s">
        <v>848</v>
      </c>
      <c r="K281" s="542"/>
      <c r="L281" s="542"/>
      <c r="M281" s="534"/>
      <c r="N281" s="534"/>
      <c r="O281" s="532"/>
    </row>
    <row r="282" spans="1:15" ht="114.75" customHeight="1">
      <c r="A282" s="533"/>
      <c r="B282" s="329" t="s">
        <v>849</v>
      </c>
      <c r="C282" s="268" t="s">
        <v>850</v>
      </c>
      <c r="D282" s="268" t="s">
        <v>851</v>
      </c>
      <c r="E282" s="291">
        <v>20000</v>
      </c>
      <c r="F282" s="332">
        <v>5000</v>
      </c>
      <c r="G282" s="332">
        <v>5000</v>
      </c>
      <c r="H282" s="332">
        <v>5000</v>
      </c>
      <c r="I282" s="332">
        <v>5000</v>
      </c>
      <c r="J282" s="268" t="s">
        <v>852</v>
      </c>
      <c r="K282" s="542"/>
      <c r="L282" s="542"/>
      <c r="M282" s="534"/>
      <c r="N282" s="534"/>
      <c r="O282" s="532"/>
    </row>
    <row r="283" spans="1:15" ht="88.5" customHeight="1">
      <c r="A283" s="533"/>
      <c r="B283" s="329" t="s">
        <v>853</v>
      </c>
      <c r="C283" s="268" t="s">
        <v>854</v>
      </c>
      <c r="D283" s="268" t="s">
        <v>855</v>
      </c>
      <c r="E283" s="291">
        <v>200</v>
      </c>
      <c r="F283" s="332">
        <v>50</v>
      </c>
      <c r="G283" s="332">
        <v>50</v>
      </c>
      <c r="H283" s="332">
        <v>50</v>
      </c>
      <c r="I283" s="332">
        <v>50</v>
      </c>
      <c r="J283" s="268" t="s">
        <v>856</v>
      </c>
      <c r="K283" s="542"/>
      <c r="L283" s="542"/>
      <c r="M283" s="534"/>
      <c r="N283" s="534"/>
      <c r="O283" s="532"/>
    </row>
    <row r="284" spans="1:15" ht="90.75" customHeight="1">
      <c r="A284" s="533"/>
      <c r="B284" s="329" t="s">
        <v>857</v>
      </c>
      <c r="C284" s="268" t="s">
        <v>858</v>
      </c>
      <c r="D284" s="268" t="s">
        <v>859</v>
      </c>
      <c r="E284" s="291">
        <v>100</v>
      </c>
      <c r="F284" s="332">
        <v>25</v>
      </c>
      <c r="G284" s="332">
        <v>25</v>
      </c>
      <c r="H284" s="332">
        <v>25</v>
      </c>
      <c r="I284" s="332">
        <v>25</v>
      </c>
      <c r="J284" s="268" t="s">
        <v>856</v>
      </c>
      <c r="K284" s="542"/>
      <c r="L284" s="542"/>
      <c r="M284" s="534"/>
      <c r="N284" s="534"/>
      <c r="O284" s="532"/>
    </row>
    <row r="285" spans="1:15" ht="88.5" customHeight="1">
      <c r="A285" s="533"/>
      <c r="B285" s="329" t="s">
        <v>860</v>
      </c>
      <c r="C285" s="268" t="s">
        <v>861</v>
      </c>
      <c r="D285" s="268" t="s">
        <v>862</v>
      </c>
      <c r="E285" s="291">
        <v>4000</v>
      </c>
      <c r="F285" s="332">
        <v>1000</v>
      </c>
      <c r="G285" s="332">
        <v>1000</v>
      </c>
      <c r="H285" s="332">
        <v>1000</v>
      </c>
      <c r="I285" s="332">
        <v>1000</v>
      </c>
      <c r="J285" s="268" t="s">
        <v>863</v>
      </c>
      <c r="K285" s="542"/>
      <c r="L285" s="542"/>
      <c r="M285" s="534"/>
      <c r="N285" s="534"/>
      <c r="O285" s="532"/>
    </row>
    <row r="286" spans="1:15" ht="117.75" customHeight="1">
      <c r="A286" s="533"/>
      <c r="B286" s="329" t="s">
        <v>864</v>
      </c>
      <c r="C286" s="329" t="s">
        <v>858</v>
      </c>
      <c r="D286" s="268" t="s">
        <v>865</v>
      </c>
      <c r="E286" s="291">
        <v>200</v>
      </c>
      <c r="F286" s="332">
        <v>50</v>
      </c>
      <c r="G286" s="332">
        <v>50</v>
      </c>
      <c r="H286" s="332">
        <v>50</v>
      </c>
      <c r="I286" s="332">
        <v>50</v>
      </c>
      <c r="J286" s="268" t="s">
        <v>852</v>
      </c>
      <c r="K286" s="542"/>
      <c r="L286" s="542"/>
      <c r="M286" s="534"/>
      <c r="N286" s="534"/>
      <c r="O286" s="532"/>
    </row>
    <row r="287" spans="1:15" ht="133.5" customHeight="1">
      <c r="A287" s="533"/>
      <c r="B287" s="329" t="s">
        <v>866</v>
      </c>
      <c r="C287" s="329" t="s">
        <v>858</v>
      </c>
      <c r="D287" s="268" t="s">
        <v>865</v>
      </c>
      <c r="E287" s="291">
        <v>200</v>
      </c>
      <c r="F287" s="332">
        <v>50</v>
      </c>
      <c r="G287" s="332">
        <v>50</v>
      </c>
      <c r="H287" s="332">
        <v>50</v>
      </c>
      <c r="I287" s="332">
        <v>50</v>
      </c>
      <c r="J287" s="268" t="s">
        <v>852</v>
      </c>
      <c r="K287" s="542"/>
      <c r="L287" s="542"/>
      <c r="M287" s="534"/>
      <c r="N287" s="534"/>
      <c r="O287" s="532"/>
    </row>
    <row r="288" spans="1:15" ht="121.5" customHeight="1">
      <c r="A288" s="533"/>
      <c r="B288" s="329" t="s">
        <v>867</v>
      </c>
      <c r="C288" s="329" t="s">
        <v>861</v>
      </c>
      <c r="D288" s="268" t="s">
        <v>868</v>
      </c>
      <c r="E288" s="291">
        <v>8000</v>
      </c>
      <c r="F288" s="332">
        <v>2000</v>
      </c>
      <c r="G288" s="332">
        <v>2000</v>
      </c>
      <c r="H288" s="332">
        <v>2000</v>
      </c>
      <c r="I288" s="332">
        <v>2000</v>
      </c>
      <c r="J288" s="268" t="s">
        <v>852</v>
      </c>
      <c r="K288" s="542"/>
      <c r="L288" s="542"/>
      <c r="M288" s="534"/>
      <c r="N288" s="534"/>
      <c r="O288" s="532"/>
    </row>
    <row r="289" spans="1:15" ht="98.25" customHeight="1">
      <c r="A289" s="533"/>
      <c r="B289" s="329" t="s">
        <v>869</v>
      </c>
      <c r="C289" s="329" t="s">
        <v>854</v>
      </c>
      <c r="D289" s="268" t="s">
        <v>870</v>
      </c>
      <c r="E289" s="291">
        <v>15000</v>
      </c>
      <c r="F289" s="332">
        <v>3500</v>
      </c>
      <c r="G289" s="332">
        <v>4000</v>
      </c>
      <c r="H289" s="332">
        <v>3500</v>
      </c>
      <c r="I289" s="332">
        <v>4000</v>
      </c>
      <c r="J289" s="268" t="s">
        <v>871</v>
      </c>
      <c r="K289" s="542"/>
      <c r="L289" s="542"/>
      <c r="M289" s="534"/>
      <c r="N289" s="534"/>
      <c r="O289" s="532"/>
    </row>
    <row r="290" spans="1:15" ht="47.25">
      <c r="A290" s="533" t="s">
        <v>872</v>
      </c>
      <c r="B290" s="3" t="s">
        <v>873</v>
      </c>
      <c r="C290" s="534" t="s">
        <v>874</v>
      </c>
      <c r="D290" s="268" t="s">
        <v>875</v>
      </c>
      <c r="E290" s="291">
        <v>500</v>
      </c>
      <c r="F290" s="332">
        <v>100</v>
      </c>
      <c r="G290" s="332">
        <v>100</v>
      </c>
      <c r="H290" s="332">
        <v>150</v>
      </c>
      <c r="I290" s="332">
        <v>150</v>
      </c>
      <c r="J290" s="534" t="s">
        <v>876</v>
      </c>
      <c r="K290" s="542"/>
      <c r="L290" s="542"/>
      <c r="M290" s="534"/>
      <c r="N290" s="534"/>
      <c r="O290" s="532"/>
    </row>
    <row r="291" spans="1:15" ht="47.25">
      <c r="A291" s="533"/>
      <c r="B291" s="3" t="s">
        <v>877</v>
      </c>
      <c r="C291" s="534"/>
      <c r="D291" s="268" t="s">
        <v>878</v>
      </c>
      <c r="E291" s="291">
        <v>500</v>
      </c>
      <c r="F291" s="333">
        <v>100</v>
      </c>
      <c r="G291" s="333">
        <v>150</v>
      </c>
      <c r="H291" s="333">
        <v>150</v>
      </c>
      <c r="I291" s="333">
        <v>100</v>
      </c>
      <c r="J291" s="534"/>
      <c r="K291" s="542"/>
      <c r="L291" s="542"/>
      <c r="M291" s="534"/>
      <c r="N291" s="534"/>
      <c r="O291" s="532"/>
    </row>
    <row r="292" spans="1:15" ht="52.5" customHeight="1">
      <c r="A292" s="533"/>
      <c r="B292" s="3" t="s">
        <v>879</v>
      </c>
      <c r="C292" s="534"/>
      <c r="D292" s="268" t="s">
        <v>880</v>
      </c>
      <c r="E292" s="296">
        <v>500</v>
      </c>
      <c r="F292" s="333">
        <v>100</v>
      </c>
      <c r="G292" s="333">
        <v>150</v>
      </c>
      <c r="H292" s="333">
        <v>150</v>
      </c>
      <c r="I292" s="333">
        <v>100</v>
      </c>
      <c r="J292" s="534"/>
      <c r="K292" s="542"/>
      <c r="L292" s="542"/>
      <c r="M292" s="534"/>
      <c r="N292" s="534"/>
      <c r="O292" s="532"/>
    </row>
    <row r="293" spans="1:15" ht="47.25">
      <c r="A293" s="533"/>
      <c r="B293" s="3" t="s">
        <v>881</v>
      </c>
      <c r="C293" s="534"/>
      <c r="D293" s="268" t="s">
        <v>882</v>
      </c>
      <c r="E293" s="296">
        <v>100</v>
      </c>
      <c r="F293" s="333">
        <v>25</v>
      </c>
      <c r="G293" s="333">
        <v>25</v>
      </c>
      <c r="H293" s="333">
        <v>25</v>
      </c>
      <c r="I293" s="333">
        <v>25</v>
      </c>
      <c r="J293" s="534"/>
      <c r="K293" s="542"/>
      <c r="L293" s="542"/>
      <c r="M293" s="534"/>
      <c r="N293" s="534"/>
      <c r="O293" s="532"/>
    </row>
    <row r="294" spans="1:15" ht="47.25">
      <c r="A294" s="533"/>
      <c r="B294" s="3" t="s">
        <v>883</v>
      </c>
      <c r="C294" s="534"/>
      <c r="D294" s="268" t="s">
        <v>884</v>
      </c>
      <c r="E294" s="296">
        <v>100</v>
      </c>
      <c r="F294" s="333">
        <v>25</v>
      </c>
      <c r="G294" s="333">
        <v>25</v>
      </c>
      <c r="H294" s="333">
        <v>25</v>
      </c>
      <c r="I294" s="333">
        <v>25</v>
      </c>
      <c r="J294" s="534"/>
      <c r="K294" s="542"/>
      <c r="L294" s="542"/>
      <c r="M294" s="534"/>
      <c r="N294" s="534"/>
      <c r="O294" s="532"/>
    </row>
    <row r="295" spans="1:15" ht="47.25">
      <c r="A295" s="533"/>
      <c r="B295" s="330" t="s">
        <v>885</v>
      </c>
      <c r="C295" s="534"/>
      <c r="D295" s="101" t="s">
        <v>886</v>
      </c>
      <c r="E295" s="296">
        <v>500</v>
      </c>
      <c r="F295" s="333">
        <v>100</v>
      </c>
      <c r="G295" s="333">
        <v>150</v>
      </c>
      <c r="H295" s="333">
        <v>150</v>
      </c>
      <c r="I295" s="333">
        <v>100</v>
      </c>
      <c r="J295" s="534"/>
      <c r="K295" s="542"/>
      <c r="L295" s="542"/>
      <c r="M295" s="534"/>
      <c r="N295" s="534"/>
      <c r="O295" s="532"/>
    </row>
    <row r="296" spans="1:15" ht="74.25" customHeight="1">
      <c r="A296" s="535" t="s">
        <v>887</v>
      </c>
      <c r="B296" s="101" t="s">
        <v>888</v>
      </c>
      <c r="C296" s="268" t="s">
        <v>889</v>
      </c>
      <c r="D296" s="101" t="s">
        <v>890</v>
      </c>
      <c r="E296" s="291">
        <v>150000</v>
      </c>
      <c r="F296" s="332">
        <v>25000</v>
      </c>
      <c r="G296" s="332">
        <v>50000</v>
      </c>
      <c r="H296" s="332">
        <v>50000</v>
      </c>
      <c r="I296" s="332">
        <v>25000</v>
      </c>
      <c r="J296" s="536" t="s">
        <v>891</v>
      </c>
      <c r="K296" s="542"/>
      <c r="L296" s="542"/>
      <c r="M296" s="534"/>
      <c r="N296" s="534"/>
      <c r="O296" s="532">
        <v>5000000</v>
      </c>
    </row>
    <row r="297" spans="1:15" ht="63.75" customHeight="1">
      <c r="A297" s="535"/>
      <c r="B297" s="101" t="s">
        <v>892</v>
      </c>
      <c r="C297" s="101" t="s">
        <v>893</v>
      </c>
      <c r="D297" s="101" t="s">
        <v>894</v>
      </c>
      <c r="E297" s="334">
        <v>150000</v>
      </c>
      <c r="F297" s="332">
        <v>25000</v>
      </c>
      <c r="G297" s="332">
        <v>50000</v>
      </c>
      <c r="H297" s="332">
        <v>50000</v>
      </c>
      <c r="I297" s="332">
        <v>25000</v>
      </c>
      <c r="J297" s="536"/>
      <c r="K297" s="542"/>
      <c r="L297" s="542"/>
      <c r="M297" s="534"/>
      <c r="N297" s="534"/>
      <c r="O297" s="532"/>
    </row>
    <row r="298" spans="1:15">
      <c r="A298" s="475"/>
      <c r="B298" s="475"/>
      <c r="C298" s="475"/>
      <c r="D298" s="475"/>
      <c r="E298" s="475"/>
      <c r="F298" s="475"/>
      <c r="G298" s="475"/>
      <c r="H298" s="475"/>
      <c r="I298" s="475"/>
      <c r="J298" s="475"/>
      <c r="K298" s="475"/>
      <c r="L298" s="475"/>
      <c r="M298" s="475"/>
      <c r="N298" s="475"/>
      <c r="O298" s="475"/>
    </row>
    <row r="299" spans="1:15" ht="35.25" customHeight="1" thickBot="1">
      <c r="A299" s="472" t="s">
        <v>934</v>
      </c>
      <c r="B299" s="472"/>
      <c r="C299" s="472"/>
      <c r="D299" s="472"/>
      <c r="E299" s="472"/>
      <c r="F299" s="472"/>
      <c r="G299" s="472"/>
      <c r="H299" s="472"/>
      <c r="I299" s="472"/>
      <c r="J299" s="472"/>
      <c r="K299" s="472"/>
      <c r="L299" s="472"/>
      <c r="M299" s="472"/>
      <c r="N299" s="472"/>
      <c r="O299" s="472"/>
    </row>
    <row r="300" spans="1:15" ht="90" customHeight="1" thickBot="1">
      <c r="A300" s="521" t="s">
        <v>7</v>
      </c>
      <c r="B300" s="523" t="s">
        <v>8</v>
      </c>
      <c r="C300" s="523" t="s">
        <v>9</v>
      </c>
      <c r="D300" s="523" t="s">
        <v>10</v>
      </c>
      <c r="E300" s="525" t="s">
        <v>11</v>
      </c>
      <c r="F300" s="527" t="s">
        <v>12</v>
      </c>
      <c r="G300" s="528"/>
      <c r="H300" s="528"/>
      <c r="I300" s="511"/>
      <c r="J300" s="521" t="s">
        <v>13</v>
      </c>
      <c r="K300" s="529" t="s">
        <v>397</v>
      </c>
      <c r="L300" s="530"/>
      <c r="M300" s="529" t="s">
        <v>15</v>
      </c>
      <c r="N300" s="530"/>
      <c r="O300" s="511" t="s">
        <v>4</v>
      </c>
    </row>
    <row r="301" spans="1:15" ht="60.75" customHeight="1" thickBot="1">
      <c r="A301" s="522"/>
      <c r="B301" s="524"/>
      <c r="C301" s="524"/>
      <c r="D301" s="524"/>
      <c r="E301" s="526"/>
      <c r="F301" s="335" t="s">
        <v>0</v>
      </c>
      <c r="G301" s="336" t="s">
        <v>1</v>
      </c>
      <c r="H301" s="336" t="s">
        <v>2</v>
      </c>
      <c r="I301" s="337" t="s">
        <v>3</v>
      </c>
      <c r="J301" s="522"/>
      <c r="K301" s="339" t="s">
        <v>16</v>
      </c>
      <c r="L301" s="338" t="s">
        <v>19</v>
      </c>
      <c r="M301" s="339" t="s">
        <v>18</v>
      </c>
      <c r="N301" s="338" t="s">
        <v>19</v>
      </c>
      <c r="O301" s="512"/>
    </row>
    <row r="302" spans="1:15" ht="87" customHeight="1">
      <c r="A302" s="513" t="s">
        <v>895</v>
      </c>
      <c r="B302" s="36" t="s">
        <v>896</v>
      </c>
      <c r="C302" s="82" t="s">
        <v>404</v>
      </c>
      <c r="D302" s="82" t="s">
        <v>897</v>
      </c>
      <c r="E302" s="38">
        <v>1</v>
      </c>
      <c r="F302" s="83">
        <v>100</v>
      </c>
      <c r="G302" s="71"/>
      <c r="H302" s="83"/>
      <c r="I302" s="71"/>
      <c r="J302" s="82" t="s">
        <v>898</v>
      </c>
      <c r="K302" s="307"/>
      <c r="L302" s="307"/>
      <c r="M302" s="515" t="s">
        <v>899</v>
      </c>
      <c r="N302" s="517" t="s">
        <v>900</v>
      </c>
      <c r="O302" s="519">
        <v>0</v>
      </c>
    </row>
    <row r="303" spans="1:15" ht="79.5" customHeight="1">
      <c r="A303" s="514"/>
      <c r="B303" s="40" t="s">
        <v>901</v>
      </c>
      <c r="C303" s="84" t="s">
        <v>404</v>
      </c>
      <c r="D303" s="84" t="s">
        <v>902</v>
      </c>
      <c r="E303" s="42">
        <v>1</v>
      </c>
      <c r="F303" s="43">
        <v>0.5</v>
      </c>
      <c r="G303" s="43">
        <v>0.5</v>
      </c>
      <c r="H303" s="340"/>
      <c r="I303" s="43"/>
      <c r="J303" s="84" t="s">
        <v>903</v>
      </c>
      <c r="K303" s="46"/>
      <c r="L303" s="46"/>
      <c r="M303" s="515"/>
      <c r="N303" s="517"/>
      <c r="O303" s="519"/>
    </row>
    <row r="304" spans="1:15" ht="102.75" customHeight="1">
      <c r="A304" s="514"/>
      <c r="B304" s="40" t="s">
        <v>904</v>
      </c>
      <c r="C304" s="84" t="s">
        <v>404</v>
      </c>
      <c r="D304" s="84" t="s">
        <v>902</v>
      </c>
      <c r="E304" s="42">
        <v>2</v>
      </c>
      <c r="F304" s="85"/>
      <c r="G304" s="85"/>
      <c r="H304" s="43">
        <v>0.5</v>
      </c>
      <c r="I304" s="43">
        <v>0.5</v>
      </c>
      <c r="J304" s="84" t="s">
        <v>903</v>
      </c>
      <c r="K304" s="46"/>
      <c r="L304" s="46"/>
      <c r="M304" s="516"/>
      <c r="N304" s="518"/>
      <c r="O304" s="510"/>
    </row>
    <row r="305" spans="1:15" ht="81.75" customHeight="1">
      <c r="A305" s="497" t="s">
        <v>905</v>
      </c>
      <c r="B305" s="40" t="s">
        <v>906</v>
      </c>
      <c r="C305" s="84" t="s">
        <v>404</v>
      </c>
      <c r="D305" s="84" t="s">
        <v>907</v>
      </c>
      <c r="E305" s="48">
        <v>1</v>
      </c>
      <c r="F305" s="57"/>
      <c r="G305" s="43">
        <v>1</v>
      </c>
      <c r="H305" s="57"/>
      <c r="I305" s="57"/>
      <c r="J305" s="84" t="s">
        <v>907</v>
      </c>
      <c r="K305" s="81"/>
      <c r="L305" s="81"/>
      <c r="M305" s="520" t="s">
        <v>908</v>
      </c>
      <c r="N305" s="501" t="s">
        <v>909</v>
      </c>
      <c r="O305" s="503">
        <v>0</v>
      </c>
    </row>
    <row r="306" spans="1:15" ht="63.75" customHeight="1">
      <c r="A306" s="506"/>
      <c r="B306" s="49" t="s">
        <v>910</v>
      </c>
      <c r="C306" s="84" t="s">
        <v>404</v>
      </c>
      <c r="D306" s="84" t="s">
        <v>911</v>
      </c>
      <c r="E306" s="42">
        <v>1</v>
      </c>
      <c r="F306" s="85"/>
      <c r="G306" s="85"/>
      <c r="H306" s="43">
        <v>0.5</v>
      </c>
      <c r="I306" s="85"/>
      <c r="J306" s="84" t="s">
        <v>912</v>
      </c>
      <c r="K306" s="64"/>
      <c r="L306" s="64"/>
      <c r="M306" s="486"/>
      <c r="N306" s="509"/>
      <c r="O306" s="510"/>
    </row>
    <row r="307" spans="1:15" ht="82.5" customHeight="1">
      <c r="A307" s="497" t="s">
        <v>913</v>
      </c>
      <c r="B307" s="253" t="s">
        <v>914</v>
      </c>
      <c r="C307" s="84" t="s">
        <v>404</v>
      </c>
      <c r="D307" s="254" t="s">
        <v>915</v>
      </c>
      <c r="E307" s="42">
        <v>1</v>
      </c>
      <c r="F307" s="85"/>
      <c r="G307" s="85"/>
      <c r="H307" s="43">
        <v>1</v>
      </c>
      <c r="I307" s="85"/>
      <c r="J307" s="84" t="s">
        <v>916</v>
      </c>
      <c r="K307" s="64"/>
      <c r="L307" s="64"/>
      <c r="M307" s="499" t="s">
        <v>899</v>
      </c>
      <c r="N307" s="501" t="s">
        <v>917</v>
      </c>
      <c r="O307" s="503">
        <v>20000000</v>
      </c>
    </row>
    <row r="308" spans="1:15" ht="108" customHeight="1">
      <c r="A308" s="506"/>
      <c r="B308" s="253" t="s">
        <v>918</v>
      </c>
      <c r="C308" s="84" t="s">
        <v>404</v>
      </c>
      <c r="D308" s="254" t="s">
        <v>919</v>
      </c>
      <c r="E308" s="42">
        <v>1</v>
      </c>
      <c r="F308" s="43"/>
      <c r="G308" s="43"/>
      <c r="H308" s="43"/>
      <c r="I308" s="43">
        <v>1</v>
      </c>
      <c r="J308" s="84" t="s">
        <v>920</v>
      </c>
      <c r="K308" s="64"/>
      <c r="L308" s="64"/>
      <c r="M308" s="507"/>
      <c r="N308" s="509"/>
      <c r="O308" s="510"/>
    </row>
    <row r="309" spans="1:15" ht="65.25" customHeight="1">
      <c r="A309" s="497" t="s">
        <v>921</v>
      </c>
      <c r="B309" s="261" t="s">
        <v>922</v>
      </c>
      <c r="C309" s="254" t="s">
        <v>404</v>
      </c>
      <c r="D309" s="254" t="s">
        <v>923</v>
      </c>
      <c r="E309" s="257">
        <v>1</v>
      </c>
      <c r="F309" s="296"/>
      <c r="G309" s="341">
        <v>1</v>
      </c>
      <c r="H309" s="341"/>
      <c r="I309" s="341"/>
      <c r="J309" s="254" t="s">
        <v>923</v>
      </c>
      <c r="K309" s="257"/>
      <c r="L309" s="64"/>
      <c r="M309" s="507"/>
      <c r="N309" s="501" t="s">
        <v>924</v>
      </c>
      <c r="O309" s="503">
        <v>300000</v>
      </c>
    </row>
    <row r="310" spans="1:15" ht="75" customHeight="1">
      <c r="A310" s="506"/>
      <c r="B310" s="342" t="s">
        <v>925</v>
      </c>
      <c r="C310" s="254" t="s">
        <v>404</v>
      </c>
      <c r="D310" s="254" t="s">
        <v>926</v>
      </c>
      <c r="E310" s="257">
        <v>10</v>
      </c>
      <c r="F310" s="296"/>
      <c r="G310" s="341"/>
      <c r="H310" s="341">
        <v>0.5</v>
      </c>
      <c r="I310" s="341">
        <v>0.5</v>
      </c>
      <c r="J310" s="341" t="s">
        <v>927</v>
      </c>
      <c r="K310" s="254"/>
      <c r="L310" s="64"/>
      <c r="M310" s="508"/>
      <c r="N310" s="509"/>
      <c r="O310" s="510"/>
    </row>
    <row r="311" spans="1:15" ht="100.5" customHeight="1">
      <c r="A311" s="497" t="s">
        <v>928</v>
      </c>
      <c r="B311" s="342" t="s">
        <v>929</v>
      </c>
      <c r="C311" s="254" t="s">
        <v>404</v>
      </c>
      <c r="D311" s="84" t="s">
        <v>919</v>
      </c>
      <c r="E311" s="48">
        <v>1</v>
      </c>
      <c r="F311" s="57"/>
      <c r="G311" s="341">
        <v>0.5</v>
      </c>
      <c r="H311" s="341">
        <v>0.5</v>
      </c>
      <c r="I311" s="57"/>
      <c r="J311" s="84" t="s">
        <v>930</v>
      </c>
      <c r="K311" s="64"/>
      <c r="L311" s="64"/>
      <c r="M311" s="499" t="s">
        <v>899</v>
      </c>
      <c r="N311" s="501" t="s">
        <v>900</v>
      </c>
      <c r="O311" s="503">
        <v>800000</v>
      </c>
    </row>
    <row r="312" spans="1:15" ht="94.5" customHeight="1" thickBot="1">
      <c r="A312" s="498"/>
      <c r="B312" s="343" t="s">
        <v>931</v>
      </c>
      <c r="C312" s="323" t="s">
        <v>404</v>
      </c>
      <c r="D312" s="344" t="s">
        <v>932</v>
      </c>
      <c r="E312" s="345">
        <v>1</v>
      </c>
      <c r="F312" s="346"/>
      <c r="G312" s="346"/>
      <c r="H312" s="347"/>
      <c r="I312" s="347">
        <v>1</v>
      </c>
      <c r="J312" s="348" t="s">
        <v>933</v>
      </c>
      <c r="K312" s="313"/>
      <c r="L312" s="313"/>
      <c r="M312" s="500"/>
      <c r="N312" s="502"/>
      <c r="O312" s="504"/>
    </row>
    <row r="313" spans="1:15">
      <c r="A313" s="505"/>
      <c r="B313" s="505"/>
      <c r="C313" s="505"/>
      <c r="D313" s="505"/>
      <c r="E313" s="505"/>
      <c r="F313" s="505"/>
      <c r="G313" s="505"/>
      <c r="H313" s="505"/>
      <c r="I313" s="505"/>
      <c r="J313" s="505"/>
      <c r="K313" s="505"/>
      <c r="L313" s="505"/>
      <c r="M313" s="505"/>
      <c r="N313" s="505"/>
      <c r="O313" s="505"/>
    </row>
    <row r="314" spans="1:15" ht="38.25" customHeight="1" thickBot="1">
      <c r="A314" s="472" t="s">
        <v>1056</v>
      </c>
      <c r="B314" s="472"/>
      <c r="C314" s="472"/>
      <c r="D314" s="472"/>
      <c r="E314" s="472"/>
      <c r="F314" s="472"/>
      <c r="G314" s="472"/>
      <c r="H314" s="472"/>
      <c r="I314" s="472"/>
      <c r="J314" s="472"/>
      <c r="K314" s="472"/>
      <c r="L314" s="472"/>
      <c r="M314" s="472"/>
      <c r="N314" s="472"/>
      <c r="O314" s="472"/>
    </row>
    <row r="315" spans="1:15" ht="67.5" customHeight="1">
      <c r="A315" s="496" t="s">
        <v>7</v>
      </c>
      <c r="B315" s="496" t="s">
        <v>8</v>
      </c>
      <c r="C315" s="496" t="s">
        <v>9</v>
      </c>
      <c r="D315" s="496" t="s">
        <v>10</v>
      </c>
      <c r="E315" s="496" t="s">
        <v>11</v>
      </c>
      <c r="F315" s="496" t="s">
        <v>12</v>
      </c>
      <c r="G315" s="496"/>
      <c r="H315" s="496"/>
      <c r="I315" s="496"/>
      <c r="J315" s="496" t="s">
        <v>13</v>
      </c>
      <c r="K315" s="496" t="s">
        <v>171</v>
      </c>
      <c r="L315" s="496"/>
      <c r="M315" s="496" t="s">
        <v>15</v>
      </c>
      <c r="N315" s="496"/>
      <c r="O315" s="496" t="s">
        <v>4</v>
      </c>
    </row>
    <row r="316" spans="1:15" ht="55.5" customHeight="1">
      <c r="A316" s="496"/>
      <c r="B316" s="496"/>
      <c r="C316" s="496"/>
      <c r="D316" s="496"/>
      <c r="E316" s="496"/>
      <c r="F316" s="12" t="s">
        <v>0</v>
      </c>
      <c r="G316" s="12" t="s">
        <v>1</v>
      </c>
      <c r="H316" s="12" t="s">
        <v>2</v>
      </c>
      <c r="I316" s="12" t="s">
        <v>3</v>
      </c>
      <c r="J316" s="496"/>
      <c r="K316" s="12" t="s">
        <v>16</v>
      </c>
      <c r="L316" s="12" t="s">
        <v>19</v>
      </c>
      <c r="M316" s="12" t="s">
        <v>18</v>
      </c>
      <c r="N316" s="12" t="s">
        <v>19</v>
      </c>
      <c r="O316" s="496"/>
    </row>
    <row r="317" spans="1:15" ht="81" customHeight="1">
      <c r="A317" s="349" t="s">
        <v>935</v>
      </c>
      <c r="B317" s="128" t="s">
        <v>936</v>
      </c>
      <c r="C317" s="101" t="s">
        <v>937</v>
      </c>
      <c r="D317" s="254" t="s">
        <v>938</v>
      </c>
      <c r="E317" s="350">
        <v>50</v>
      </c>
      <c r="F317" s="207">
        <v>10</v>
      </c>
      <c r="G317" s="351">
        <v>14</v>
      </c>
      <c r="H317" s="351">
        <v>14</v>
      </c>
      <c r="I317" s="351">
        <v>12</v>
      </c>
      <c r="J317" s="101" t="s">
        <v>939</v>
      </c>
      <c r="K317" s="46"/>
      <c r="L317" s="46"/>
      <c r="M317" s="46"/>
      <c r="N317" s="63"/>
      <c r="O317" s="487">
        <v>1368000</v>
      </c>
    </row>
    <row r="318" spans="1:15" ht="98.25" customHeight="1">
      <c r="A318" s="352" t="s">
        <v>940</v>
      </c>
      <c r="B318" s="128" t="s">
        <v>941</v>
      </c>
      <c r="C318" s="101" t="s">
        <v>937</v>
      </c>
      <c r="D318" s="254" t="s">
        <v>938</v>
      </c>
      <c r="E318" s="350">
        <v>50</v>
      </c>
      <c r="F318" s="207">
        <v>10</v>
      </c>
      <c r="G318" s="351">
        <v>14</v>
      </c>
      <c r="H318" s="351">
        <v>14</v>
      </c>
      <c r="I318" s="351">
        <v>12</v>
      </c>
      <c r="J318" s="101" t="s">
        <v>939</v>
      </c>
      <c r="K318" s="46"/>
      <c r="L318" s="46"/>
      <c r="M318" s="46"/>
      <c r="N318" s="63"/>
      <c r="O318" s="487"/>
    </row>
    <row r="319" spans="1:15" ht="111.75" customHeight="1">
      <c r="A319" s="353" t="s">
        <v>942</v>
      </c>
      <c r="B319" s="128" t="s">
        <v>943</v>
      </c>
      <c r="C319" s="101" t="s">
        <v>937</v>
      </c>
      <c r="D319" s="254" t="s">
        <v>938</v>
      </c>
      <c r="E319" s="350">
        <v>50</v>
      </c>
      <c r="F319" s="207">
        <v>10</v>
      </c>
      <c r="G319" s="351">
        <v>14</v>
      </c>
      <c r="H319" s="351">
        <v>14</v>
      </c>
      <c r="I319" s="351">
        <v>12</v>
      </c>
      <c r="J319" s="101" t="s">
        <v>939</v>
      </c>
      <c r="K319" s="46"/>
      <c r="L319" s="46"/>
      <c r="M319" s="46"/>
      <c r="N319" s="63"/>
      <c r="O319" s="487"/>
    </row>
    <row r="320" spans="1:15" ht="102" customHeight="1">
      <c r="A320" s="353" t="s">
        <v>944</v>
      </c>
      <c r="B320" s="128" t="s">
        <v>945</v>
      </c>
      <c r="C320" s="101" t="s">
        <v>937</v>
      </c>
      <c r="D320" s="254" t="s">
        <v>938</v>
      </c>
      <c r="E320" s="101">
        <v>50</v>
      </c>
      <c r="F320" s="207">
        <v>10</v>
      </c>
      <c r="G320" s="351">
        <v>14</v>
      </c>
      <c r="H320" s="351">
        <v>14</v>
      </c>
      <c r="I320" s="351">
        <v>12</v>
      </c>
      <c r="J320" s="101" t="s">
        <v>939</v>
      </c>
      <c r="K320" s="46"/>
      <c r="L320" s="46"/>
      <c r="M320" s="46"/>
      <c r="N320" s="63"/>
      <c r="O320" s="487"/>
    </row>
    <row r="321" spans="1:15" ht="81.75" customHeight="1">
      <c r="A321" s="353" t="s">
        <v>946</v>
      </c>
      <c r="B321" s="128" t="s">
        <v>947</v>
      </c>
      <c r="C321" s="101" t="s">
        <v>937</v>
      </c>
      <c r="D321" s="254" t="s">
        <v>948</v>
      </c>
      <c r="E321" s="101">
        <v>50</v>
      </c>
      <c r="F321" s="207">
        <v>10</v>
      </c>
      <c r="G321" s="351">
        <v>14</v>
      </c>
      <c r="H321" s="351">
        <v>14</v>
      </c>
      <c r="I321" s="351">
        <v>12</v>
      </c>
      <c r="J321" s="101" t="s">
        <v>939</v>
      </c>
      <c r="K321" s="46"/>
      <c r="L321" s="46"/>
      <c r="M321" s="46"/>
      <c r="N321" s="63"/>
      <c r="O321" s="487"/>
    </row>
    <row r="322" spans="1:15" ht="105.75" customHeight="1">
      <c r="A322" s="353" t="s">
        <v>949</v>
      </c>
      <c r="B322" s="128" t="s">
        <v>950</v>
      </c>
      <c r="C322" s="101" t="s">
        <v>937</v>
      </c>
      <c r="D322" s="254" t="s">
        <v>951</v>
      </c>
      <c r="E322" s="101">
        <v>50</v>
      </c>
      <c r="F322" s="207">
        <v>10</v>
      </c>
      <c r="G322" s="351">
        <v>14</v>
      </c>
      <c r="H322" s="351">
        <v>14</v>
      </c>
      <c r="I322" s="351">
        <v>12</v>
      </c>
      <c r="J322" s="101" t="s">
        <v>939</v>
      </c>
      <c r="K322" s="46"/>
      <c r="L322" s="46"/>
      <c r="M322" s="46"/>
      <c r="N322" s="63"/>
      <c r="O322" s="487"/>
    </row>
    <row r="323" spans="1:15" ht="135" customHeight="1">
      <c r="A323" s="353" t="s">
        <v>952</v>
      </c>
      <c r="B323" s="128" t="s">
        <v>953</v>
      </c>
      <c r="C323" s="101" t="s">
        <v>937</v>
      </c>
      <c r="D323" s="254" t="s">
        <v>938</v>
      </c>
      <c r="E323" s="101">
        <v>50</v>
      </c>
      <c r="F323" s="207">
        <v>10</v>
      </c>
      <c r="G323" s="351">
        <v>14</v>
      </c>
      <c r="H323" s="351">
        <v>14</v>
      </c>
      <c r="I323" s="351">
        <v>12</v>
      </c>
      <c r="J323" s="101" t="s">
        <v>939</v>
      </c>
      <c r="K323" s="46"/>
      <c r="L323" s="46"/>
      <c r="M323" s="46"/>
      <c r="N323" s="63"/>
      <c r="O323" s="487"/>
    </row>
    <row r="324" spans="1:15" ht="141" customHeight="1">
      <c r="A324" s="354" t="s">
        <v>954</v>
      </c>
      <c r="B324" s="261" t="s">
        <v>955</v>
      </c>
      <c r="C324" s="257" t="s">
        <v>937</v>
      </c>
      <c r="D324" s="254" t="s">
        <v>956</v>
      </c>
      <c r="E324" s="257" t="s">
        <v>957</v>
      </c>
      <c r="F324" s="207">
        <v>10</v>
      </c>
      <c r="G324" s="351">
        <v>14</v>
      </c>
      <c r="H324" s="351">
        <v>14</v>
      </c>
      <c r="I324" s="351">
        <v>12</v>
      </c>
      <c r="J324" s="257" t="s">
        <v>939</v>
      </c>
      <c r="K324" s="46"/>
      <c r="L324" s="46"/>
      <c r="M324" s="46"/>
      <c r="N324" s="63"/>
      <c r="O324" s="298"/>
    </row>
    <row r="325" spans="1:15" ht="136.5" customHeight="1">
      <c r="A325" s="355" t="s">
        <v>958</v>
      </c>
      <c r="B325" s="261" t="s">
        <v>959</v>
      </c>
      <c r="C325" s="257" t="s">
        <v>937</v>
      </c>
      <c r="D325" s="254" t="s">
        <v>960</v>
      </c>
      <c r="E325" s="350" t="s">
        <v>961</v>
      </c>
      <c r="F325" s="207">
        <v>10</v>
      </c>
      <c r="G325" s="351">
        <v>14</v>
      </c>
      <c r="H325" s="351">
        <v>14</v>
      </c>
      <c r="I325" s="351">
        <v>12</v>
      </c>
      <c r="J325" s="257" t="s">
        <v>939</v>
      </c>
      <c r="K325" s="46"/>
      <c r="L325" s="46"/>
      <c r="M325" s="46"/>
      <c r="N325" s="63"/>
      <c r="O325" s="488"/>
    </row>
    <row r="326" spans="1:15" ht="114" customHeight="1">
      <c r="A326" s="355" t="s">
        <v>962</v>
      </c>
      <c r="B326" s="261" t="s">
        <v>963</v>
      </c>
      <c r="C326" s="257" t="s">
        <v>937</v>
      </c>
      <c r="D326" s="257" t="s">
        <v>964</v>
      </c>
      <c r="E326" s="350" t="s">
        <v>961</v>
      </c>
      <c r="F326" s="207">
        <v>10</v>
      </c>
      <c r="G326" s="351">
        <v>14</v>
      </c>
      <c r="H326" s="351">
        <v>14</v>
      </c>
      <c r="I326" s="351">
        <v>12</v>
      </c>
      <c r="J326" s="257" t="s">
        <v>939</v>
      </c>
      <c r="K326" s="46"/>
      <c r="L326" s="46"/>
      <c r="M326" s="46"/>
      <c r="N326" s="63"/>
      <c r="O326" s="487"/>
    </row>
    <row r="327" spans="1:15" ht="123.75" customHeight="1">
      <c r="A327" s="354" t="s">
        <v>965</v>
      </c>
      <c r="B327" s="261" t="s">
        <v>966</v>
      </c>
      <c r="C327" s="257" t="s">
        <v>937</v>
      </c>
      <c r="D327" s="257" t="s">
        <v>964</v>
      </c>
      <c r="E327" s="350" t="s">
        <v>961</v>
      </c>
      <c r="F327" s="207">
        <v>10</v>
      </c>
      <c r="G327" s="351">
        <v>14</v>
      </c>
      <c r="H327" s="351">
        <v>14</v>
      </c>
      <c r="I327" s="351">
        <v>12</v>
      </c>
      <c r="J327" s="257" t="s">
        <v>939</v>
      </c>
      <c r="K327" s="46"/>
      <c r="L327" s="46"/>
      <c r="M327" s="46"/>
      <c r="N327" s="63"/>
      <c r="O327" s="487"/>
    </row>
    <row r="328" spans="1:15" ht="127.5" customHeight="1">
      <c r="A328" s="354" t="s">
        <v>967</v>
      </c>
      <c r="B328" s="261" t="s">
        <v>968</v>
      </c>
      <c r="C328" s="257" t="s">
        <v>937</v>
      </c>
      <c r="D328" s="257" t="s">
        <v>969</v>
      </c>
      <c r="E328" s="257" t="s">
        <v>970</v>
      </c>
      <c r="F328" s="207">
        <v>10</v>
      </c>
      <c r="G328" s="351">
        <v>14</v>
      </c>
      <c r="H328" s="351">
        <v>14</v>
      </c>
      <c r="I328" s="351">
        <v>12</v>
      </c>
      <c r="J328" s="257" t="s">
        <v>939</v>
      </c>
      <c r="K328" s="46"/>
      <c r="L328" s="46"/>
      <c r="M328" s="46"/>
      <c r="N328" s="63"/>
      <c r="O328" s="487"/>
    </row>
    <row r="329" spans="1:15" ht="109.5" customHeight="1">
      <c r="A329" s="354" t="s">
        <v>971</v>
      </c>
      <c r="B329" s="261" t="s">
        <v>972</v>
      </c>
      <c r="C329" s="257" t="s">
        <v>937</v>
      </c>
      <c r="D329" s="257" t="s">
        <v>973</v>
      </c>
      <c r="E329" s="356">
        <v>3000</v>
      </c>
      <c r="F329" s="207">
        <v>750</v>
      </c>
      <c r="G329" s="351">
        <v>750</v>
      </c>
      <c r="H329" s="351">
        <v>750</v>
      </c>
      <c r="I329" s="351">
        <v>750</v>
      </c>
      <c r="J329" s="257" t="s">
        <v>974</v>
      </c>
      <c r="K329" s="80"/>
      <c r="L329" s="80"/>
      <c r="M329" s="80"/>
      <c r="N329" s="80"/>
      <c r="O329" s="487"/>
    </row>
    <row r="330" spans="1:15" ht="111" customHeight="1">
      <c r="A330" s="354" t="s">
        <v>975</v>
      </c>
      <c r="B330" s="261" t="s">
        <v>976</v>
      </c>
      <c r="C330" s="257" t="s">
        <v>977</v>
      </c>
      <c r="D330" s="257" t="s">
        <v>978</v>
      </c>
      <c r="E330" s="356" t="s">
        <v>979</v>
      </c>
      <c r="F330" s="44">
        <v>0.25</v>
      </c>
      <c r="G330" s="357">
        <v>0.25</v>
      </c>
      <c r="H330" s="357">
        <v>0.25</v>
      </c>
      <c r="I330" s="357">
        <v>0.25</v>
      </c>
      <c r="J330" s="257" t="s">
        <v>980</v>
      </c>
      <c r="K330" s="80"/>
      <c r="L330" s="80"/>
      <c r="M330" s="80"/>
      <c r="N330" s="80"/>
      <c r="O330" s="487"/>
    </row>
    <row r="331" spans="1:15" ht="137.25" customHeight="1">
      <c r="A331" s="353" t="s">
        <v>981</v>
      </c>
      <c r="B331" s="330" t="s">
        <v>982</v>
      </c>
      <c r="C331" s="101" t="s">
        <v>983</v>
      </c>
      <c r="D331" s="101" t="s">
        <v>984</v>
      </c>
      <c r="E331" s="101" t="s">
        <v>985</v>
      </c>
      <c r="F331" s="207">
        <v>10</v>
      </c>
      <c r="G331" s="351">
        <v>14</v>
      </c>
      <c r="H331" s="351">
        <v>14</v>
      </c>
      <c r="I331" s="351">
        <v>12</v>
      </c>
      <c r="J331" s="358" t="s">
        <v>986</v>
      </c>
      <c r="K331" s="80"/>
      <c r="L331" s="80"/>
      <c r="M331" s="80"/>
      <c r="N331" s="80"/>
      <c r="O331" s="359">
        <v>850632</v>
      </c>
    </row>
    <row r="332" spans="1:15" ht="204.75">
      <c r="A332" s="353" t="s">
        <v>987</v>
      </c>
      <c r="B332" s="330" t="s">
        <v>988</v>
      </c>
      <c r="C332" s="101" t="s">
        <v>989</v>
      </c>
      <c r="D332" s="101" t="s">
        <v>969</v>
      </c>
      <c r="E332" s="101" t="s">
        <v>990</v>
      </c>
      <c r="F332" s="207">
        <v>10</v>
      </c>
      <c r="G332" s="351">
        <v>14</v>
      </c>
      <c r="H332" s="351">
        <v>14</v>
      </c>
      <c r="I332" s="351">
        <v>12</v>
      </c>
      <c r="J332" s="358" t="s">
        <v>649</v>
      </c>
      <c r="K332" s="80"/>
      <c r="L332" s="80"/>
      <c r="M332" s="80"/>
      <c r="N332" s="80"/>
      <c r="O332" s="359">
        <v>1456475</v>
      </c>
    </row>
    <row r="333" spans="1:15" ht="115.5" customHeight="1">
      <c r="A333" s="360" t="s">
        <v>991</v>
      </c>
      <c r="B333" s="330"/>
      <c r="C333" s="110" t="s">
        <v>992</v>
      </c>
      <c r="D333" s="110" t="s">
        <v>993</v>
      </c>
      <c r="E333" s="257">
        <v>200</v>
      </c>
      <c r="F333" s="207">
        <v>25</v>
      </c>
      <c r="G333" s="351">
        <v>25</v>
      </c>
      <c r="H333" s="351">
        <v>25</v>
      </c>
      <c r="I333" s="351">
        <v>25</v>
      </c>
      <c r="J333" s="257" t="s">
        <v>994</v>
      </c>
      <c r="K333" s="80"/>
      <c r="L333" s="80"/>
      <c r="M333" s="80"/>
      <c r="N333" s="80"/>
      <c r="O333" s="298">
        <v>600838.19999999995</v>
      </c>
    </row>
    <row r="334" spans="1:15" ht="198.75" customHeight="1">
      <c r="A334" s="361" t="s">
        <v>995</v>
      </c>
      <c r="B334" s="330" t="s">
        <v>996</v>
      </c>
      <c r="C334" s="110" t="s">
        <v>997</v>
      </c>
      <c r="D334" s="110" t="s">
        <v>993</v>
      </c>
      <c r="E334" s="257" t="s">
        <v>998</v>
      </c>
      <c r="F334" s="207">
        <v>20</v>
      </c>
      <c r="G334" s="351">
        <v>20</v>
      </c>
      <c r="H334" s="351">
        <v>20</v>
      </c>
      <c r="I334" s="351">
        <v>10</v>
      </c>
      <c r="J334" s="257" t="s">
        <v>999</v>
      </c>
      <c r="K334" s="80"/>
      <c r="L334" s="80"/>
      <c r="M334" s="80"/>
      <c r="N334" s="80"/>
      <c r="O334" s="359">
        <v>721192.09</v>
      </c>
    </row>
    <row r="335" spans="1:15" ht="143.25" customHeight="1">
      <c r="A335" s="353" t="s">
        <v>1000</v>
      </c>
      <c r="B335" s="330" t="s">
        <v>1001</v>
      </c>
      <c r="C335" s="110" t="s">
        <v>1002</v>
      </c>
      <c r="D335" s="110" t="s">
        <v>993</v>
      </c>
      <c r="E335" s="257" t="s">
        <v>1003</v>
      </c>
      <c r="F335" s="207">
        <v>5</v>
      </c>
      <c r="G335" s="351">
        <v>5</v>
      </c>
      <c r="H335" s="351">
        <v>5</v>
      </c>
      <c r="I335" s="351">
        <v>5</v>
      </c>
      <c r="J335" s="257" t="s">
        <v>999</v>
      </c>
      <c r="K335" s="80"/>
      <c r="L335" s="80"/>
      <c r="M335" s="80"/>
      <c r="N335" s="80"/>
      <c r="O335" s="298">
        <v>611202</v>
      </c>
    </row>
    <row r="336" spans="1:15" ht="142.5" customHeight="1">
      <c r="A336" s="361" t="s">
        <v>1004</v>
      </c>
      <c r="B336" s="330" t="s">
        <v>1005</v>
      </c>
      <c r="C336" s="110" t="s">
        <v>1006</v>
      </c>
      <c r="D336" s="110" t="s">
        <v>993</v>
      </c>
      <c r="E336" s="257" t="s">
        <v>1007</v>
      </c>
      <c r="F336" s="207">
        <v>3</v>
      </c>
      <c r="G336" s="351">
        <v>4</v>
      </c>
      <c r="H336" s="351">
        <v>5</v>
      </c>
      <c r="I336" s="351">
        <v>3</v>
      </c>
      <c r="J336" s="362" t="s">
        <v>1008</v>
      </c>
      <c r="K336" s="80"/>
      <c r="L336" s="80"/>
      <c r="M336" s="80"/>
      <c r="N336" s="80"/>
      <c r="O336" s="298">
        <v>702882</v>
      </c>
    </row>
    <row r="337" spans="1:15" ht="158.25" customHeight="1">
      <c r="A337" s="361" t="s">
        <v>1009</v>
      </c>
      <c r="B337" s="330" t="s">
        <v>1010</v>
      </c>
      <c r="C337" s="110" t="s">
        <v>1011</v>
      </c>
      <c r="D337" s="110" t="s">
        <v>993</v>
      </c>
      <c r="E337" s="257" t="s">
        <v>1012</v>
      </c>
      <c r="F337" s="207">
        <v>10</v>
      </c>
      <c r="G337" s="351">
        <v>15</v>
      </c>
      <c r="H337" s="351">
        <v>15</v>
      </c>
      <c r="I337" s="351">
        <v>10</v>
      </c>
      <c r="J337" s="362" t="s">
        <v>1013</v>
      </c>
      <c r="K337" s="80"/>
      <c r="L337" s="80"/>
      <c r="M337" s="80"/>
      <c r="N337" s="80"/>
      <c r="O337" s="298">
        <v>641718.04</v>
      </c>
    </row>
    <row r="338" spans="1:15" ht="139.5" customHeight="1">
      <c r="A338" s="363" t="s">
        <v>1014</v>
      </c>
      <c r="B338" s="364" t="s">
        <v>1015</v>
      </c>
      <c r="C338" s="365" t="s">
        <v>1016</v>
      </c>
      <c r="D338" s="366" t="s">
        <v>1017</v>
      </c>
      <c r="E338" s="365" t="s">
        <v>1018</v>
      </c>
      <c r="F338" s="367">
        <v>8</v>
      </c>
      <c r="G338" s="368">
        <v>8</v>
      </c>
      <c r="H338" s="368">
        <v>8</v>
      </c>
      <c r="I338" s="368">
        <v>6</v>
      </c>
      <c r="J338" s="369" t="s">
        <v>1019</v>
      </c>
      <c r="K338" s="370"/>
      <c r="L338" s="370"/>
      <c r="M338" s="370"/>
      <c r="N338" s="370"/>
      <c r="O338" s="298"/>
    </row>
    <row r="339" spans="1:15" ht="181.5" customHeight="1">
      <c r="A339" s="371" t="s">
        <v>1020</v>
      </c>
      <c r="B339" s="372" t="s">
        <v>1021</v>
      </c>
      <c r="C339" s="373" t="s">
        <v>1022</v>
      </c>
      <c r="D339" s="374" t="s">
        <v>1023</v>
      </c>
      <c r="E339" s="369" t="s">
        <v>1024</v>
      </c>
      <c r="F339" s="367"/>
      <c r="G339" s="368">
        <v>25</v>
      </c>
      <c r="H339" s="368">
        <v>25</v>
      </c>
      <c r="I339" s="368"/>
      <c r="J339" s="365" t="s">
        <v>986</v>
      </c>
      <c r="K339" s="375"/>
      <c r="L339" s="375"/>
      <c r="M339" s="375"/>
      <c r="N339" s="375"/>
      <c r="O339" s="298">
        <v>16121733</v>
      </c>
    </row>
    <row r="340" spans="1:15" ht="99" customHeight="1">
      <c r="A340" s="371" t="s">
        <v>1025</v>
      </c>
      <c r="B340" s="372" t="s">
        <v>1026</v>
      </c>
      <c r="C340" s="376" t="s">
        <v>1027</v>
      </c>
      <c r="D340" s="376" t="s">
        <v>1028</v>
      </c>
      <c r="E340" s="377" t="s">
        <v>1029</v>
      </c>
      <c r="F340" s="367">
        <v>3</v>
      </c>
      <c r="G340" s="368">
        <v>4</v>
      </c>
      <c r="H340" s="368">
        <v>4</v>
      </c>
      <c r="I340" s="368">
        <v>3</v>
      </c>
      <c r="J340" s="378" t="s">
        <v>1030</v>
      </c>
      <c r="K340" s="375"/>
      <c r="L340" s="375"/>
      <c r="M340" s="375"/>
      <c r="N340" s="375"/>
      <c r="O340" s="298">
        <v>3500000</v>
      </c>
    </row>
    <row r="341" spans="1:15" ht="126.75" customHeight="1">
      <c r="A341" s="379" t="s">
        <v>1031</v>
      </c>
      <c r="B341" s="364" t="s">
        <v>1032</v>
      </c>
      <c r="C341" s="365" t="s">
        <v>1033</v>
      </c>
      <c r="D341" s="365" t="s">
        <v>1034</v>
      </c>
      <c r="E341" s="365">
        <v>3</v>
      </c>
      <c r="F341" s="365">
        <v>1</v>
      </c>
      <c r="G341" s="365"/>
      <c r="H341" s="365">
        <v>1</v>
      </c>
      <c r="I341" s="365">
        <v>1</v>
      </c>
      <c r="J341" s="365" t="s">
        <v>1035</v>
      </c>
      <c r="K341" s="370"/>
      <c r="L341" s="370"/>
      <c r="M341" s="370"/>
      <c r="N341" s="370"/>
      <c r="O341" s="359"/>
    </row>
    <row r="342" spans="1:15" ht="181.5" customHeight="1">
      <c r="A342" s="380" t="s">
        <v>1036</v>
      </c>
      <c r="B342" s="80" t="s">
        <v>1037</v>
      </c>
      <c r="C342" s="80" t="s">
        <v>1038</v>
      </c>
      <c r="D342" s="80" t="s">
        <v>1039</v>
      </c>
      <c r="E342" s="80" t="s">
        <v>1040</v>
      </c>
      <c r="F342" s="80">
        <v>450</v>
      </c>
      <c r="G342" s="80">
        <v>520</v>
      </c>
      <c r="H342" s="80">
        <v>492</v>
      </c>
      <c r="I342" s="80">
        <v>495</v>
      </c>
      <c r="J342" s="80" t="s">
        <v>1041</v>
      </c>
      <c r="K342" s="80"/>
      <c r="L342" s="80"/>
      <c r="M342" s="80"/>
      <c r="N342" s="80"/>
      <c r="O342" s="80"/>
    </row>
    <row r="343" spans="1:15" ht="71.25" customHeight="1">
      <c r="A343" s="80" t="s">
        <v>1042</v>
      </c>
      <c r="B343" s="80"/>
      <c r="C343" s="80" t="s">
        <v>1043</v>
      </c>
      <c r="D343" s="80" t="s">
        <v>1039</v>
      </c>
      <c r="E343" s="80">
        <v>200</v>
      </c>
      <c r="F343" s="80">
        <v>30</v>
      </c>
      <c r="G343" s="80">
        <v>60</v>
      </c>
      <c r="H343" s="80">
        <v>50</v>
      </c>
      <c r="I343" s="80">
        <v>60</v>
      </c>
      <c r="J343" s="80" t="s">
        <v>1041</v>
      </c>
      <c r="K343" s="80"/>
      <c r="L343" s="80"/>
      <c r="M343" s="80"/>
      <c r="N343" s="80"/>
      <c r="O343" s="80"/>
    </row>
    <row r="344" spans="1:15" ht="78.75" customHeight="1">
      <c r="A344" s="80" t="s">
        <v>1044</v>
      </c>
      <c r="B344" s="80"/>
      <c r="C344" s="80" t="s">
        <v>1043</v>
      </c>
      <c r="D344" s="80" t="s">
        <v>1039</v>
      </c>
      <c r="E344" s="80">
        <v>290</v>
      </c>
      <c r="F344" s="80">
        <v>60</v>
      </c>
      <c r="G344" s="80">
        <v>80</v>
      </c>
      <c r="H344" s="80">
        <v>60</v>
      </c>
      <c r="I344" s="80">
        <v>90</v>
      </c>
      <c r="J344" s="80" t="s">
        <v>1041</v>
      </c>
      <c r="K344" s="80"/>
      <c r="L344" s="80"/>
      <c r="M344" s="80"/>
      <c r="N344" s="80"/>
      <c r="O344" s="80"/>
    </row>
    <row r="345" spans="1:15" ht="81" customHeight="1">
      <c r="A345" s="80" t="s">
        <v>1045</v>
      </c>
      <c r="B345" s="80"/>
      <c r="C345" s="80" t="s">
        <v>1043</v>
      </c>
      <c r="D345" s="80" t="s">
        <v>1039</v>
      </c>
      <c r="E345" s="80">
        <v>200</v>
      </c>
      <c r="F345" s="80">
        <v>45</v>
      </c>
      <c r="G345" s="80">
        <v>50</v>
      </c>
      <c r="H345" s="80">
        <v>50</v>
      </c>
      <c r="I345" s="80">
        <v>55</v>
      </c>
      <c r="J345" s="80" t="s">
        <v>1041</v>
      </c>
      <c r="K345" s="80"/>
      <c r="L345" s="80"/>
      <c r="M345" s="80"/>
      <c r="N345" s="80"/>
      <c r="O345" s="80"/>
    </row>
    <row r="346" spans="1:15" ht="78.75" customHeight="1">
      <c r="A346" s="80" t="s">
        <v>1046</v>
      </c>
      <c r="B346" s="80"/>
      <c r="C346" s="80" t="s">
        <v>1043</v>
      </c>
      <c r="D346" s="80" t="s">
        <v>1039</v>
      </c>
      <c r="E346" s="80">
        <v>20</v>
      </c>
      <c r="F346" s="80">
        <v>5</v>
      </c>
      <c r="G346" s="80">
        <v>5</v>
      </c>
      <c r="H346" s="80">
        <v>6</v>
      </c>
      <c r="I346" s="80">
        <v>4</v>
      </c>
      <c r="J346" s="80" t="s">
        <v>1041</v>
      </c>
      <c r="K346" s="80"/>
      <c r="L346" s="80"/>
      <c r="M346" s="80"/>
      <c r="N346" s="80"/>
      <c r="O346" s="80"/>
    </row>
    <row r="347" spans="1:15" ht="60" customHeight="1">
      <c r="A347" s="80" t="s">
        <v>1047</v>
      </c>
      <c r="B347" s="80"/>
      <c r="C347" s="80" t="s">
        <v>1043</v>
      </c>
      <c r="D347" s="80" t="s">
        <v>1039</v>
      </c>
      <c r="E347" s="80">
        <v>35</v>
      </c>
      <c r="F347" s="80">
        <v>9</v>
      </c>
      <c r="G347" s="80">
        <v>10</v>
      </c>
      <c r="H347" s="80">
        <v>8</v>
      </c>
      <c r="I347" s="80">
        <v>8</v>
      </c>
      <c r="J347" s="80" t="s">
        <v>1041</v>
      </c>
      <c r="K347" s="80"/>
      <c r="L347" s="80"/>
      <c r="M347" s="80"/>
      <c r="N347" s="80"/>
      <c r="O347" s="80"/>
    </row>
    <row r="348" spans="1:15" ht="65.25" customHeight="1">
      <c r="A348" s="80" t="s">
        <v>1048</v>
      </c>
      <c r="B348" s="80"/>
      <c r="C348" s="80" t="s">
        <v>1043</v>
      </c>
      <c r="D348" s="80" t="s">
        <v>1039</v>
      </c>
      <c r="E348" s="80">
        <v>100</v>
      </c>
      <c r="F348" s="80">
        <v>20</v>
      </c>
      <c r="G348" s="80">
        <v>30</v>
      </c>
      <c r="H348" s="80">
        <v>25</v>
      </c>
      <c r="I348" s="80">
        <v>25</v>
      </c>
      <c r="J348" s="80" t="s">
        <v>1041</v>
      </c>
      <c r="K348" s="80"/>
      <c r="L348" s="80"/>
      <c r="M348" s="80"/>
      <c r="N348" s="80"/>
      <c r="O348" s="80"/>
    </row>
    <row r="349" spans="1:15" ht="71.25" customHeight="1">
      <c r="A349" s="80" t="s">
        <v>1049</v>
      </c>
      <c r="B349" s="80"/>
      <c r="C349" s="80" t="s">
        <v>1043</v>
      </c>
      <c r="D349" s="80" t="s">
        <v>1039</v>
      </c>
      <c r="E349" s="80">
        <v>180</v>
      </c>
      <c r="F349" s="80">
        <v>68</v>
      </c>
      <c r="G349" s="80">
        <v>32</v>
      </c>
      <c r="H349" s="80">
        <v>50</v>
      </c>
      <c r="I349" s="80">
        <v>50</v>
      </c>
      <c r="J349" s="80" t="s">
        <v>1050</v>
      </c>
      <c r="K349" s="80"/>
      <c r="L349" s="80"/>
      <c r="M349" s="80"/>
      <c r="N349" s="80"/>
      <c r="O349" s="80"/>
    </row>
    <row r="350" spans="1:15" ht="75" customHeight="1">
      <c r="A350" s="80" t="s">
        <v>1051</v>
      </c>
      <c r="B350" s="80"/>
      <c r="C350" s="80" t="s">
        <v>1043</v>
      </c>
      <c r="D350" s="80" t="s">
        <v>1039</v>
      </c>
      <c r="E350" s="80">
        <v>900</v>
      </c>
      <c r="F350" s="80">
        <v>210</v>
      </c>
      <c r="G350" s="80">
        <v>250</v>
      </c>
      <c r="H350" s="80">
        <v>240</v>
      </c>
      <c r="I350" s="80">
        <v>200</v>
      </c>
      <c r="J350" s="80" t="s">
        <v>1041</v>
      </c>
      <c r="K350" s="80"/>
      <c r="L350" s="80"/>
      <c r="M350" s="80"/>
      <c r="N350" s="80"/>
      <c r="O350" s="80"/>
    </row>
    <row r="351" spans="1:15" ht="88.5" customHeight="1">
      <c r="A351" s="381" t="s">
        <v>1052</v>
      </c>
      <c r="B351" s="80" t="s">
        <v>1053</v>
      </c>
      <c r="C351" s="80" t="s">
        <v>1043</v>
      </c>
      <c r="D351" s="80" t="s">
        <v>1054</v>
      </c>
      <c r="E351" s="80">
        <v>12</v>
      </c>
      <c r="F351" s="80">
        <v>3</v>
      </c>
      <c r="G351" s="80">
        <v>3</v>
      </c>
      <c r="H351" s="80">
        <v>3</v>
      </c>
      <c r="I351" s="80">
        <v>3</v>
      </c>
      <c r="J351" s="80" t="s">
        <v>1055</v>
      </c>
      <c r="K351" s="80"/>
      <c r="L351" s="80"/>
      <c r="M351" s="80"/>
      <c r="N351" s="80"/>
      <c r="O351" s="80"/>
    </row>
    <row r="352" spans="1:15" ht="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6">
        <f>SUM(O317:O351)</f>
        <v>26574672.329999998</v>
      </c>
    </row>
    <row r="353" spans="1:20">
      <c r="A353" s="489"/>
      <c r="B353" s="489"/>
      <c r="C353" s="489"/>
      <c r="D353" s="489"/>
      <c r="E353" s="489"/>
      <c r="F353" s="489"/>
      <c r="G353" s="489"/>
      <c r="H353" s="489"/>
      <c r="I353" s="489"/>
      <c r="J353" s="489"/>
      <c r="K353" s="489"/>
      <c r="L353" s="489"/>
      <c r="M353" s="489"/>
      <c r="N353" s="489"/>
      <c r="O353" s="489"/>
    </row>
    <row r="354" spans="1:20" ht="50.25" customHeight="1" thickBot="1">
      <c r="A354" s="472" t="s">
        <v>1087</v>
      </c>
      <c r="B354" s="472"/>
      <c r="C354" s="472"/>
      <c r="D354" s="472"/>
      <c r="E354" s="472"/>
      <c r="F354" s="472"/>
      <c r="G354" s="472"/>
      <c r="H354" s="472"/>
      <c r="I354" s="472"/>
      <c r="J354" s="472"/>
      <c r="K354" s="472"/>
      <c r="L354" s="472"/>
      <c r="M354" s="472"/>
      <c r="N354" s="472"/>
      <c r="O354" s="472"/>
    </row>
    <row r="355" spans="1:20" ht="60.75" customHeight="1" thickBot="1">
      <c r="A355" s="476" t="s">
        <v>7</v>
      </c>
      <c r="B355" s="490" t="s">
        <v>8</v>
      </c>
      <c r="C355" s="490" t="s">
        <v>9</v>
      </c>
      <c r="D355" s="490" t="s">
        <v>10</v>
      </c>
      <c r="E355" s="492" t="s">
        <v>11</v>
      </c>
      <c r="F355" s="494" t="s">
        <v>12</v>
      </c>
      <c r="G355" s="495"/>
      <c r="H355" s="495"/>
      <c r="I355" s="480"/>
      <c r="J355" s="476" t="s">
        <v>13</v>
      </c>
      <c r="K355" s="478" t="s">
        <v>171</v>
      </c>
      <c r="L355" s="479"/>
      <c r="M355" s="474" t="s">
        <v>15</v>
      </c>
      <c r="N355" s="474"/>
      <c r="O355" s="480" t="s">
        <v>4</v>
      </c>
      <c r="P355" s="473"/>
      <c r="Q355" s="473"/>
      <c r="R355" s="21"/>
      <c r="S355" s="21"/>
      <c r="T355" s="473"/>
    </row>
    <row r="356" spans="1:20" ht="65.25" customHeight="1" thickBot="1">
      <c r="A356" s="477"/>
      <c r="B356" s="491"/>
      <c r="C356" s="491"/>
      <c r="D356" s="491"/>
      <c r="E356" s="493"/>
      <c r="F356" s="31" t="s">
        <v>0</v>
      </c>
      <c r="G356" s="32" t="s">
        <v>1</v>
      </c>
      <c r="H356" s="32" t="s">
        <v>2</v>
      </c>
      <c r="I356" s="33" t="s">
        <v>3</v>
      </c>
      <c r="J356" s="477"/>
      <c r="K356" s="88" t="s">
        <v>16</v>
      </c>
      <c r="L356" s="52" t="s">
        <v>19</v>
      </c>
      <c r="M356" s="32" t="s">
        <v>18</v>
      </c>
      <c r="N356" s="32" t="s">
        <v>19</v>
      </c>
      <c r="O356" s="481"/>
      <c r="P356" s="51"/>
      <c r="Q356" s="51"/>
      <c r="R356" s="21"/>
      <c r="S356" s="21"/>
      <c r="T356" s="473"/>
    </row>
    <row r="357" spans="1:20" ht="126" customHeight="1">
      <c r="A357" s="482" t="s">
        <v>1057</v>
      </c>
      <c r="B357" s="36" t="s">
        <v>1058</v>
      </c>
      <c r="C357" s="37" t="s">
        <v>1059</v>
      </c>
      <c r="D357" s="37" t="s">
        <v>1060</v>
      </c>
      <c r="E357" s="38">
        <v>2</v>
      </c>
      <c r="F357" s="39">
        <v>0.5</v>
      </c>
      <c r="G357" s="39">
        <v>0</v>
      </c>
      <c r="H357" s="39">
        <v>0.5</v>
      </c>
      <c r="I357" s="39">
        <v>0</v>
      </c>
      <c r="J357" s="37" t="s">
        <v>1061</v>
      </c>
      <c r="K357" s="484">
        <v>6</v>
      </c>
      <c r="L357" s="445" t="s">
        <v>1062</v>
      </c>
      <c r="M357" s="305"/>
      <c r="N357" s="382"/>
      <c r="O357" s="7"/>
    </row>
    <row r="358" spans="1:20" ht="141.75" customHeight="1">
      <c r="A358" s="483"/>
      <c r="B358" s="40" t="s">
        <v>1063</v>
      </c>
      <c r="C358" s="41" t="s">
        <v>1064</v>
      </c>
      <c r="D358" s="41" t="s">
        <v>1065</v>
      </c>
      <c r="E358" s="42" t="s">
        <v>1066</v>
      </c>
      <c r="F358" s="39">
        <v>1</v>
      </c>
      <c r="G358" s="43">
        <v>0</v>
      </c>
      <c r="H358" s="43">
        <v>0</v>
      </c>
      <c r="I358" s="43">
        <v>0</v>
      </c>
      <c r="J358" s="41" t="s">
        <v>1067</v>
      </c>
      <c r="K358" s="484"/>
      <c r="L358" s="445"/>
      <c r="M358" s="8"/>
      <c r="N358" s="9"/>
      <c r="O358" s="4"/>
    </row>
    <row r="359" spans="1:20" ht="83.25" customHeight="1">
      <c r="A359" s="483"/>
      <c r="B359" s="40" t="s">
        <v>1068</v>
      </c>
      <c r="C359" s="41" t="s">
        <v>1064</v>
      </c>
      <c r="D359" s="41" t="s">
        <v>1069</v>
      </c>
      <c r="E359" s="42">
        <v>200000</v>
      </c>
      <c r="F359" s="39">
        <v>0.2</v>
      </c>
      <c r="G359" s="44">
        <v>0.1</v>
      </c>
      <c r="H359" s="45">
        <v>0.35</v>
      </c>
      <c r="I359" s="45">
        <v>0.35</v>
      </c>
      <c r="J359" s="41" t="s">
        <v>1070</v>
      </c>
      <c r="K359" s="484"/>
      <c r="L359" s="445"/>
      <c r="M359" s="8"/>
      <c r="N359" s="9"/>
      <c r="O359" s="46"/>
    </row>
    <row r="360" spans="1:20" ht="93" customHeight="1">
      <c r="A360" s="47" t="s">
        <v>1071</v>
      </c>
      <c r="B360" s="40" t="s">
        <v>1072</v>
      </c>
      <c r="C360" s="41" t="s">
        <v>1064</v>
      </c>
      <c r="D360" s="41" t="s">
        <v>1073</v>
      </c>
      <c r="E360" s="48">
        <v>100</v>
      </c>
      <c r="F360" s="39">
        <v>0.2</v>
      </c>
      <c r="G360" s="39">
        <v>0.3</v>
      </c>
      <c r="H360" s="39">
        <v>0.3</v>
      </c>
      <c r="I360" s="39">
        <v>0.2</v>
      </c>
      <c r="J360" s="41" t="s">
        <v>1074</v>
      </c>
      <c r="K360" s="484"/>
      <c r="L360" s="445"/>
      <c r="M360" s="8"/>
      <c r="N360" s="9"/>
      <c r="O360" s="4"/>
    </row>
    <row r="361" spans="1:20" ht="210.75" customHeight="1">
      <c r="A361" s="47" t="s">
        <v>1075</v>
      </c>
      <c r="B361" s="49" t="s">
        <v>1076</v>
      </c>
      <c r="C361" s="41" t="s">
        <v>1064</v>
      </c>
      <c r="D361" s="41" t="s">
        <v>1077</v>
      </c>
      <c r="E361" s="42">
        <v>15000</v>
      </c>
      <c r="F361" s="39">
        <v>0.2</v>
      </c>
      <c r="G361" s="39">
        <v>0.4</v>
      </c>
      <c r="H361" s="39">
        <v>0</v>
      </c>
      <c r="I361" s="39">
        <v>0.4</v>
      </c>
      <c r="J361" s="41" t="s">
        <v>1078</v>
      </c>
      <c r="K361" s="484"/>
      <c r="L361" s="445"/>
      <c r="M361" s="8"/>
      <c r="N361" s="9"/>
      <c r="O361" s="4"/>
    </row>
    <row r="362" spans="1:20" ht="207" customHeight="1">
      <c r="A362" s="47" t="s">
        <v>1079</v>
      </c>
      <c r="B362" s="40" t="s">
        <v>1080</v>
      </c>
      <c r="C362" s="41" t="s">
        <v>1064</v>
      </c>
      <c r="D362" s="41" t="s">
        <v>1081</v>
      </c>
      <c r="E362" s="42">
        <v>3000</v>
      </c>
      <c r="F362" s="39">
        <v>0.25</v>
      </c>
      <c r="G362" s="39">
        <v>0.25</v>
      </c>
      <c r="H362" s="39">
        <v>0.25</v>
      </c>
      <c r="I362" s="39">
        <v>0.25</v>
      </c>
      <c r="J362" s="41" t="s">
        <v>1082</v>
      </c>
      <c r="K362" s="484"/>
      <c r="L362" s="445"/>
      <c r="M362" s="8"/>
      <c r="N362" s="9"/>
      <c r="O362" s="4"/>
    </row>
    <row r="363" spans="1:20" ht="117.75" customHeight="1">
      <c r="A363" s="47" t="s">
        <v>1083</v>
      </c>
      <c r="B363" s="40" t="s">
        <v>1084</v>
      </c>
      <c r="C363" s="41" t="s">
        <v>1064</v>
      </c>
      <c r="D363" s="41" t="s">
        <v>1085</v>
      </c>
      <c r="E363" s="42">
        <v>500</v>
      </c>
      <c r="F363" s="43">
        <v>0.1</v>
      </c>
      <c r="G363" s="43">
        <v>0.1</v>
      </c>
      <c r="H363" s="43">
        <v>0.6</v>
      </c>
      <c r="I363" s="43">
        <v>0.2</v>
      </c>
      <c r="J363" s="41" t="s">
        <v>1086</v>
      </c>
      <c r="K363" s="485"/>
      <c r="L363" s="486"/>
      <c r="M363" s="8"/>
      <c r="N363" s="9"/>
      <c r="O363" s="4"/>
    </row>
    <row r="364" spans="1:20">
      <c r="A364" s="475"/>
      <c r="B364" s="475"/>
      <c r="C364" s="475"/>
      <c r="D364" s="475"/>
      <c r="E364" s="475"/>
      <c r="F364" s="475"/>
      <c r="G364" s="475"/>
      <c r="H364" s="475"/>
      <c r="I364" s="475"/>
      <c r="J364" s="475"/>
      <c r="K364" s="475"/>
      <c r="L364" s="475"/>
      <c r="M364" s="475"/>
      <c r="N364" s="475"/>
      <c r="O364" s="475"/>
    </row>
    <row r="365" spans="1:20" ht="36.75" customHeight="1" thickBot="1">
      <c r="A365" s="472" t="s">
        <v>1088</v>
      </c>
      <c r="B365" s="472"/>
      <c r="C365" s="472"/>
      <c r="D365" s="472"/>
      <c r="E365" s="472"/>
      <c r="F365" s="472"/>
      <c r="G365" s="472"/>
      <c r="H365" s="472"/>
      <c r="I365" s="472"/>
      <c r="J365" s="472"/>
      <c r="K365" s="472"/>
      <c r="L365" s="472"/>
      <c r="M365" s="472"/>
      <c r="N365" s="472"/>
      <c r="O365" s="472"/>
    </row>
    <row r="366" spans="1:20" ht="60" customHeight="1" thickBot="1">
      <c r="A366" s="465" t="s">
        <v>7</v>
      </c>
      <c r="B366" s="467" t="s">
        <v>8</v>
      </c>
      <c r="C366" s="467" t="s">
        <v>9</v>
      </c>
      <c r="D366" s="467" t="s">
        <v>10</v>
      </c>
      <c r="E366" s="467" t="s">
        <v>11</v>
      </c>
      <c r="F366" s="469" t="s">
        <v>12</v>
      </c>
      <c r="G366" s="470"/>
      <c r="H366" s="470"/>
      <c r="I366" s="471"/>
      <c r="J366" s="453" t="s">
        <v>13</v>
      </c>
      <c r="K366" s="455" t="s">
        <v>171</v>
      </c>
      <c r="L366" s="456"/>
      <c r="M366" s="455" t="s">
        <v>15</v>
      </c>
      <c r="N366" s="456"/>
      <c r="O366" s="457" t="s">
        <v>4</v>
      </c>
    </row>
    <row r="367" spans="1:20" ht="55.5" customHeight="1" thickBot="1">
      <c r="A367" s="466"/>
      <c r="B367" s="468"/>
      <c r="C367" s="468"/>
      <c r="D367" s="468"/>
      <c r="E367" s="468"/>
      <c r="F367" s="315" t="s">
        <v>0</v>
      </c>
      <c r="G367" s="316" t="s">
        <v>1</v>
      </c>
      <c r="H367" s="316" t="s">
        <v>2</v>
      </c>
      <c r="I367" s="317" t="s">
        <v>3</v>
      </c>
      <c r="J367" s="454"/>
      <c r="K367" s="26" t="s">
        <v>16</v>
      </c>
      <c r="L367" s="27" t="s">
        <v>19</v>
      </c>
      <c r="M367" s="26" t="s">
        <v>18</v>
      </c>
      <c r="N367" s="27" t="s">
        <v>19</v>
      </c>
      <c r="O367" s="458"/>
    </row>
    <row r="368" spans="1:20" ht="60.75" customHeight="1">
      <c r="A368" s="459" t="s">
        <v>1089</v>
      </c>
      <c r="B368" s="383" t="s">
        <v>1090</v>
      </c>
      <c r="C368" s="384" t="s">
        <v>1091</v>
      </c>
      <c r="D368" s="385" t="s">
        <v>1092</v>
      </c>
      <c r="E368" s="383">
        <v>3</v>
      </c>
      <c r="F368" s="386">
        <v>1</v>
      </c>
      <c r="G368" s="386">
        <v>1</v>
      </c>
      <c r="H368" s="386">
        <v>1</v>
      </c>
      <c r="I368" s="386"/>
      <c r="J368" s="461" t="s">
        <v>1093</v>
      </c>
      <c r="K368" s="463" t="s">
        <v>1094</v>
      </c>
      <c r="L368" s="429" t="s">
        <v>1095</v>
      </c>
      <c r="M368" s="429" t="s">
        <v>1096</v>
      </c>
      <c r="N368" s="429" t="s">
        <v>1097</v>
      </c>
      <c r="O368" s="387"/>
    </row>
    <row r="369" spans="1:15" ht="70.5" customHeight="1" thickBot="1">
      <c r="A369" s="460"/>
      <c r="B369" s="388" t="s">
        <v>1098</v>
      </c>
      <c r="C369" s="309" t="s">
        <v>1091</v>
      </c>
      <c r="D369" s="389" t="s">
        <v>1099</v>
      </c>
      <c r="E369" s="345">
        <v>3</v>
      </c>
      <c r="F369" s="346"/>
      <c r="G369" s="346">
        <v>1</v>
      </c>
      <c r="H369" s="346">
        <v>1</v>
      </c>
      <c r="I369" s="346">
        <v>1</v>
      </c>
      <c r="J369" s="462"/>
      <c r="K369" s="464"/>
      <c r="L369" s="430"/>
      <c r="M369" s="430"/>
      <c r="N369" s="430"/>
      <c r="O369" s="390"/>
    </row>
    <row r="370" spans="1:15" ht="54" customHeight="1">
      <c r="A370" s="435" t="s">
        <v>1100</v>
      </c>
      <c r="B370" s="384" t="s">
        <v>1101</v>
      </c>
      <c r="C370" s="384" t="s">
        <v>1102</v>
      </c>
      <c r="D370" s="391" t="s">
        <v>1103</v>
      </c>
      <c r="E370" s="392">
        <v>2</v>
      </c>
      <c r="F370" s="393"/>
      <c r="G370" s="393" t="s">
        <v>1104</v>
      </c>
      <c r="H370" s="393"/>
      <c r="I370" s="393">
        <v>1</v>
      </c>
      <c r="J370" s="438" t="s">
        <v>1105</v>
      </c>
      <c r="K370" s="441" t="s">
        <v>1094</v>
      </c>
      <c r="L370" s="444" t="s">
        <v>1106</v>
      </c>
      <c r="M370" s="447" t="s">
        <v>1107</v>
      </c>
      <c r="N370" s="444" t="s">
        <v>1106</v>
      </c>
      <c r="O370" s="394"/>
    </row>
    <row r="371" spans="1:15" ht="56.25" customHeight="1">
      <c r="A371" s="436"/>
      <c r="B371" s="49" t="s">
        <v>1108</v>
      </c>
      <c r="C371" s="40" t="s">
        <v>1102</v>
      </c>
      <c r="D371" s="49" t="s">
        <v>1103</v>
      </c>
      <c r="E371" s="48">
        <v>2</v>
      </c>
      <c r="F371" s="85"/>
      <c r="G371" s="85"/>
      <c r="H371" s="85">
        <v>2</v>
      </c>
      <c r="I371" s="85"/>
      <c r="J371" s="439"/>
      <c r="K371" s="442"/>
      <c r="L371" s="445"/>
      <c r="M371" s="448"/>
      <c r="N371" s="445"/>
      <c r="O371" s="395"/>
    </row>
    <row r="372" spans="1:15" ht="66" customHeight="1" thickBot="1">
      <c r="A372" s="437"/>
      <c r="B372" s="309" t="s">
        <v>1109</v>
      </c>
      <c r="C372" s="309" t="s">
        <v>1102</v>
      </c>
      <c r="D372" s="389" t="s">
        <v>1110</v>
      </c>
      <c r="E372" s="345">
        <v>4</v>
      </c>
      <c r="F372" s="230"/>
      <c r="G372" s="230"/>
      <c r="H372" s="230">
        <v>2</v>
      </c>
      <c r="I372" s="230">
        <v>2</v>
      </c>
      <c r="J372" s="440"/>
      <c r="K372" s="443"/>
      <c r="L372" s="445"/>
      <c r="M372" s="448"/>
      <c r="N372" s="445"/>
      <c r="O372" s="390"/>
    </row>
    <row r="373" spans="1:15" ht="66.75" customHeight="1">
      <c r="A373" s="450" t="s">
        <v>1111</v>
      </c>
      <c r="B373" s="396" t="s">
        <v>1112</v>
      </c>
      <c r="C373" s="397" t="s">
        <v>1102</v>
      </c>
      <c r="D373" s="398" t="s">
        <v>1113</v>
      </c>
      <c r="E373" s="399">
        <v>1</v>
      </c>
      <c r="F373" s="400"/>
      <c r="G373" s="400">
        <v>1</v>
      </c>
      <c r="H373" s="400"/>
      <c r="I373" s="400"/>
      <c r="J373" s="438" t="s">
        <v>1114</v>
      </c>
      <c r="K373" s="441" t="s">
        <v>1094</v>
      </c>
      <c r="L373" s="445"/>
      <c r="M373" s="448"/>
      <c r="N373" s="445"/>
      <c r="O373" s="401"/>
    </row>
    <row r="374" spans="1:15" ht="56.25" customHeight="1">
      <c r="A374" s="451"/>
      <c r="B374" s="402" t="s">
        <v>1115</v>
      </c>
      <c r="C374" s="253" t="s">
        <v>1102</v>
      </c>
      <c r="D374" s="342" t="s">
        <v>1116</v>
      </c>
      <c r="E374" s="296">
        <v>4</v>
      </c>
      <c r="F374" s="321">
        <v>1</v>
      </c>
      <c r="G374" s="321">
        <v>1</v>
      </c>
      <c r="H374" s="321">
        <v>1</v>
      </c>
      <c r="I374" s="321">
        <v>1</v>
      </c>
      <c r="J374" s="439"/>
      <c r="K374" s="442"/>
      <c r="L374" s="445"/>
      <c r="M374" s="448"/>
      <c r="N374" s="445"/>
      <c r="O374" s="293"/>
    </row>
    <row r="375" spans="1:15" ht="63.75" customHeight="1" thickBot="1">
      <c r="A375" s="452"/>
      <c r="B375" s="403" t="s">
        <v>1109</v>
      </c>
      <c r="C375" s="322" t="s">
        <v>1102</v>
      </c>
      <c r="D375" s="389" t="s">
        <v>1110</v>
      </c>
      <c r="E375" s="404">
        <v>4</v>
      </c>
      <c r="F375" s="326">
        <v>1</v>
      </c>
      <c r="G375" s="326">
        <v>1</v>
      </c>
      <c r="H375" s="326">
        <v>1</v>
      </c>
      <c r="I375" s="326">
        <v>1</v>
      </c>
      <c r="J375" s="440"/>
      <c r="K375" s="443"/>
      <c r="L375" s="446"/>
      <c r="M375" s="449"/>
      <c r="N375" s="446"/>
      <c r="O375" s="314"/>
    </row>
    <row r="376" spans="1:15" ht="104.25" customHeight="1">
      <c r="A376" s="431" t="s">
        <v>1117</v>
      </c>
      <c r="B376" s="397" t="s">
        <v>1118</v>
      </c>
      <c r="C376" s="397" t="s">
        <v>1119</v>
      </c>
      <c r="D376" s="405" t="s">
        <v>644</v>
      </c>
      <c r="E376" s="406">
        <v>8</v>
      </c>
      <c r="F376" s="386">
        <v>2</v>
      </c>
      <c r="G376" s="386">
        <v>2</v>
      </c>
      <c r="H376" s="386">
        <v>2</v>
      </c>
      <c r="I376" s="407">
        <v>2</v>
      </c>
      <c r="J376" s="425" t="s">
        <v>1120</v>
      </c>
      <c r="K376" s="427" t="s">
        <v>1121</v>
      </c>
      <c r="L376" s="427" t="s">
        <v>1122</v>
      </c>
      <c r="M376" s="427" t="s">
        <v>1107</v>
      </c>
      <c r="N376" s="427" t="s">
        <v>1122</v>
      </c>
      <c r="O376" s="401"/>
    </row>
    <row r="377" spans="1:15" ht="151.5" customHeight="1" thickBot="1">
      <c r="A377" s="432"/>
      <c r="B377" s="263" t="s">
        <v>1123</v>
      </c>
      <c r="C377" s="263" t="s">
        <v>1119</v>
      </c>
      <c r="D377" s="408" t="s">
        <v>1124</v>
      </c>
      <c r="E377" s="409">
        <v>4</v>
      </c>
      <c r="F377" s="410"/>
      <c r="G377" s="411">
        <v>1</v>
      </c>
      <c r="H377" s="410">
        <v>1</v>
      </c>
      <c r="I377" s="411">
        <v>2</v>
      </c>
      <c r="J377" s="433"/>
      <c r="K377" s="434"/>
      <c r="L377" s="434"/>
      <c r="M377" s="434"/>
      <c r="N377" s="434"/>
      <c r="O377" s="412"/>
    </row>
    <row r="378" spans="1:15" ht="98.25" customHeight="1">
      <c r="A378" s="423" t="s">
        <v>1125</v>
      </c>
      <c r="B378" s="413" t="s">
        <v>1126</v>
      </c>
      <c r="C378" s="397" t="s">
        <v>1119</v>
      </c>
      <c r="D378" s="414" t="s">
        <v>1127</v>
      </c>
      <c r="E378" s="415">
        <v>1</v>
      </c>
      <c r="F378" s="415"/>
      <c r="G378" s="415"/>
      <c r="H378" s="415">
        <v>1</v>
      </c>
      <c r="I378" s="415"/>
      <c r="J378" s="425" t="s">
        <v>1093</v>
      </c>
      <c r="K378" s="427" t="s">
        <v>1121</v>
      </c>
      <c r="L378" s="429" t="s">
        <v>1095</v>
      </c>
      <c r="M378" s="429" t="s">
        <v>1096</v>
      </c>
      <c r="N378" s="429" t="s">
        <v>1097</v>
      </c>
      <c r="O378" s="416"/>
    </row>
    <row r="379" spans="1:15" ht="63.75" customHeight="1" thickBot="1">
      <c r="A379" s="424"/>
      <c r="B379" s="417" t="s">
        <v>1109</v>
      </c>
      <c r="C379" s="322" t="s">
        <v>1119</v>
      </c>
      <c r="D379" s="139" t="s">
        <v>1128</v>
      </c>
      <c r="E379" s="418">
        <v>1</v>
      </c>
      <c r="F379" s="418"/>
      <c r="G379" s="418"/>
      <c r="H379" s="418"/>
      <c r="I379" s="418">
        <v>1</v>
      </c>
      <c r="J379" s="426"/>
      <c r="K379" s="428"/>
      <c r="L379" s="430"/>
      <c r="M379" s="430"/>
      <c r="N379" s="430"/>
      <c r="O379" s="419"/>
    </row>
    <row r="380" spans="1:15" ht="32.25" customHeight="1">
      <c r="A380" s="496" t="s">
        <v>7</v>
      </c>
      <c r="B380" s="496" t="s">
        <v>8</v>
      </c>
      <c r="C380" s="496" t="s">
        <v>9</v>
      </c>
      <c r="D380" s="496" t="s">
        <v>10</v>
      </c>
      <c r="E380" s="753" t="s">
        <v>11</v>
      </c>
      <c r="F380" s="496" t="s">
        <v>12</v>
      </c>
      <c r="G380" s="496"/>
      <c r="H380" s="496"/>
      <c r="I380" s="496"/>
      <c r="J380" s="496" t="s">
        <v>13</v>
      </c>
      <c r="K380" s="496" t="s">
        <v>171</v>
      </c>
      <c r="L380" s="496"/>
      <c r="M380" s="496" t="s">
        <v>15</v>
      </c>
      <c r="N380" s="496"/>
      <c r="O380" s="496" t="s">
        <v>4</v>
      </c>
    </row>
    <row r="381" spans="1:15" ht="65.25" customHeight="1">
      <c r="A381" s="496"/>
      <c r="B381" s="496"/>
      <c r="C381" s="496"/>
      <c r="D381" s="496"/>
      <c r="E381" s="754"/>
      <c r="F381" s="421" t="s">
        <v>0</v>
      </c>
      <c r="G381" s="421" t="s">
        <v>1</v>
      </c>
      <c r="H381" s="421" t="s">
        <v>2</v>
      </c>
      <c r="I381" s="421" t="s">
        <v>3</v>
      </c>
      <c r="J381" s="496"/>
      <c r="K381" s="421" t="s">
        <v>16</v>
      </c>
      <c r="L381" s="421" t="s">
        <v>19</v>
      </c>
      <c r="M381" s="421" t="s">
        <v>18</v>
      </c>
      <c r="N381" s="421" t="s">
        <v>19</v>
      </c>
      <c r="O381" s="496"/>
    </row>
    <row r="382" spans="1:15" ht="75">
      <c r="A382" s="755" t="s">
        <v>1140</v>
      </c>
      <c r="B382" s="756" t="s">
        <v>1141</v>
      </c>
      <c r="C382" s="757" t="s">
        <v>1142</v>
      </c>
      <c r="D382" s="758" t="s">
        <v>1143</v>
      </c>
      <c r="E382" s="759" t="s">
        <v>1144</v>
      </c>
      <c r="F382" s="757">
        <v>2</v>
      </c>
      <c r="G382" s="757">
        <v>2</v>
      </c>
      <c r="H382" s="757">
        <v>2</v>
      </c>
      <c r="I382" s="757">
        <v>2</v>
      </c>
      <c r="J382" s="757" t="s">
        <v>1145</v>
      </c>
      <c r="K382" s="757" t="s">
        <v>294</v>
      </c>
      <c r="L382" s="760"/>
      <c r="M382" s="758"/>
      <c r="N382" s="757"/>
      <c r="O382" s="761">
        <v>50000</v>
      </c>
    </row>
    <row r="383" spans="1:15" ht="75">
      <c r="A383" s="755"/>
      <c r="B383" s="758" t="s">
        <v>1146</v>
      </c>
      <c r="C383" s="757" t="s">
        <v>1142</v>
      </c>
      <c r="D383" s="758" t="s">
        <v>1147</v>
      </c>
      <c r="E383" s="757" t="s">
        <v>1148</v>
      </c>
      <c r="F383" s="757">
        <v>0</v>
      </c>
      <c r="G383" s="757">
        <v>1</v>
      </c>
      <c r="H383" s="757">
        <v>0</v>
      </c>
      <c r="I383" s="757">
        <v>2</v>
      </c>
      <c r="J383" s="757" t="s">
        <v>1145</v>
      </c>
      <c r="K383" s="757" t="s">
        <v>294</v>
      </c>
      <c r="L383" s="760"/>
      <c r="M383" s="758"/>
      <c r="N383" s="757"/>
      <c r="O383" s="761">
        <v>50000</v>
      </c>
    </row>
    <row r="384" spans="1:15" ht="135">
      <c r="A384" s="755"/>
      <c r="B384" s="758" t="s">
        <v>1149</v>
      </c>
      <c r="C384" s="757" t="s">
        <v>1142</v>
      </c>
      <c r="D384" s="759" t="s">
        <v>1150</v>
      </c>
      <c r="E384" s="759">
        <v>8</v>
      </c>
      <c r="F384" s="757">
        <v>2</v>
      </c>
      <c r="G384" s="757">
        <v>2</v>
      </c>
      <c r="H384" s="757">
        <v>2</v>
      </c>
      <c r="I384" s="757">
        <v>2</v>
      </c>
      <c r="J384" s="757" t="s">
        <v>1151</v>
      </c>
      <c r="K384" s="757" t="s">
        <v>294</v>
      </c>
      <c r="L384" s="760"/>
      <c r="M384" s="759"/>
      <c r="N384" s="757"/>
      <c r="O384" s="761">
        <v>50000</v>
      </c>
    </row>
    <row r="385" spans="1:15" ht="135">
      <c r="A385" s="755"/>
      <c r="B385" s="756" t="s">
        <v>1152</v>
      </c>
      <c r="C385" s="757" t="s">
        <v>1153</v>
      </c>
      <c r="D385" s="758" t="s">
        <v>1154</v>
      </c>
      <c r="E385" s="759">
        <v>1</v>
      </c>
      <c r="F385" s="757">
        <v>0</v>
      </c>
      <c r="G385" s="757">
        <v>0</v>
      </c>
      <c r="H385" s="757">
        <v>0</v>
      </c>
      <c r="I385" s="757">
        <v>1</v>
      </c>
      <c r="J385" s="757" t="s">
        <v>1151</v>
      </c>
      <c r="K385" s="757" t="s">
        <v>294</v>
      </c>
      <c r="L385" s="760"/>
      <c r="M385" s="757"/>
      <c r="N385" s="757"/>
      <c r="O385" s="761">
        <v>50000</v>
      </c>
    </row>
    <row r="386" spans="1:15" ht="75">
      <c r="A386" s="762"/>
      <c r="B386" s="758" t="s">
        <v>1155</v>
      </c>
      <c r="C386" s="759" t="s">
        <v>1142</v>
      </c>
      <c r="D386" s="759" t="s">
        <v>1156</v>
      </c>
      <c r="E386" s="759" t="s">
        <v>1157</v>
      </c>
      <c r="F386" s="759">
        <v>0</v>
      </c>
      <c r="G386" s="759">
        <v>0</v>
      </c>
      <c r="H386" s="763">
        <v>0.25</v>
      </c>
      <c r="I386" s="763">
        <v>0.75</v>
      </c>
      <c r="J386" s="759" t="s">
        <v>1158</v>
      </c>
      <c r="K386" s="759" t="s">
        <v>294</v>
      </c>
      <c r="L386" s="764"/>
      <c r="M386" s="758"/>
      <c r="N386" s="757"/>
      <c r="O386" s="761">
        <v>50000</v>
      </c>
    </row>
    <row r="387" spans="1:15" ht="60">
      <c r="A387" s="765" t="s">
        <v>1159</v>
      </c>
      <c r="B387" s="756" t="s">
        <v>1160</v>
      </c>
      <c r="C387" s="757" t="s">
        <v>1142</v>
      </c>
      <c r="D387" s="766" t="s">
        <v>1161</v>
      </c>
      <c r="E387" s="759" t="s">
        <v>1162</v>
      </c>
      <c r="F387" s="757">
        <v>1</v>
      </c>
      <c r="G387" s="757">
        <v>0</v>
      </c>
      <c r="H387" s="757">
        <v>1</v>
      </c>
      <c r="I387" s="757">
        <v>2</v>
      </c>
      <c r="J387" s="757" t="s">
        <v>1163</v>
      </c>
      <c r="K387" s="757" t="s">
        <v>1164</v>
      </c>
      <c r="L387" s="767" t="s">
        <v>1165</v>
      </c>
      <c r="M387" s="766"/>
      <c r="N387" s="768"/>
      <c r="O387" s="761">
        <v>50000</v>
      </c>
    </row>
    <row r="388" spans="1:15" ht="75">
      <c r="A388" s="765"/>
      <c r="B388" s="756" t="s">
        <v>1166</v>
      </c>
      <c r="C388" s="757" t="s">
        <v>1142</v>
      </c>
      <c r="D388" s="766" t="s">
        <v>1161</v>
      </c>
      <c r="E388" s="757" t="s">
        <v>1167</v>
      </c>
      <c r="F388" s="757">
        <v>750</v>
      </c>
      <c r="G388" s="757">
        <v>750</v>
      </c>
      <c r="H388" s="757">
        <v>750</v>
      </c>
      <c r="I388" s="757">
        <v>750</v>
      </c>
      <c r="J388" s="757" t="s">
        <v>1168</v>
      </c>
      <c r="K388" s="757" t="s">
        <v>1164</v>
      </c>
      <c r="L388" s="765"/>
      <c r="M388" s="768"/>
      <c r="N388" s="768"/>
      <c r="O388" s="761">
        <v>50000</v>
      </c>
    </row>
    <row r="389" spans="1:15" ht="90">
      <c r="A389" s="765"/>
      <c r="B389" s="756" t="s">
        <v>1169</v>
      </c>
      <c r="C389" s="757" t="s">
        <v>1142</v>
      </c>
      <c r="D389" s="759" t="s">
        <v>1170</v>
      </c>
      <c r="E389" s="759" t="s">
        <v>1157</v>
      </c>
      <c r="F389" s="757">
        <v>0</v>
      </c>
      <c r="G389" s="757">
        <v>0</v>
      </c>
      <c r="H389" s="769">
        <v>0.5</v>
      </c>
      <c r="I389" s="769">
        <v>0.5</v>
      </c>
      <c r="J389" s="757" t="s">
        <v>1171</v>
      </c>
      <c r="K389" s="757" t="s">
        <v>1164</v>
      </c>
      <c r="L389" s="765"/>
      <c r="M389" s="758"/>
      <c r="N389" s="768"/>
      <c r="O389" s="761">
        <v>50000</v>
      </c>
    </row>
    <row r="390" spans="1:15" ht="75">
      <c r="A390" s="765"/>
      <c r="B390" s="756" t="s">
        <v>1172</v>
      </c>
      <c r="C390" s="757" t="s">
        <v>1142</v>
      </c>
      <c r="D390" s="42" t="s">
        <v>1173</v>
      </c>
      <c r="E390" s="759" t="s">
        <v>1174</v>
      </c>
      <c r="F390" s="757">
        <v>0</v>
      </c>
      <c r="G390" s="757">
        <v>0</v>
      </c>
      <c r="H390" s="757">
        <v>20</v>
      </c>
      <c r="I390" s="757">
        <v>20</v>
      </c>
      <c r="J390" s="757" t="s">
        <v>1175</v>
      </c>
      <c r="K390" s="757" t="s">
        <v>1164</v>
      </c>
      <c r="L390" s="765"/>
      <c r="M390" s="759"/>
      <c r="N390" s="768"/>
      <c r="O390" s="761">
        <v>50000</v>
      </c>
    </row>
    <row r="391" spans="1:15" ht="63">
      <c r="A391" s="765"/>
      <c r="B391" s="770" t="s">
        <v>1176</v>
      </c>
      <c r="C391" s="757" t="s">
        <v>1142</v>
      </c>
      <c r="D391" s="42" t="s">
        <v>1177</v>
      </c>
      <c r="E391" s="771">
        <v>1</v>
      </c>
      <c r="F391" s="772">
        <v>1</v>
      </c>
      <c r="G391" s="772">
        <v>0</v>
      </c>
      <c r="H391" s="772">
        <v>0</v>
      </c>
      <c r="I391" s="772">
        <v>0</v>
      </c>
      <c r="J391" s="773" t="s">
        <v>1178</v>
      </c>
      <c r="K391" s="757" t="s">
        <v>1164</v>
      </c>
      <c r="L391" s="765"/>
      <c r="M391" s="761"/>
      <c r="N391" s="761"/>
      <c r="O391" s="761">
        <v>50000</v>
      </c>
    </row>
    <row r="392" spans="1:15" ht="63">
      <c r="A392" s="765"/>
      <c r="B392" s="770" t="s">
        <v>1179</v>
      </c>
      <c r="C392" s="757" t="s">
        <v>1142</v>
      </c>
      <c r="D392" s="42" t="s">
        <v>1173</v>
      </c>
      <c r="E392" s="757" t="s">
        <v>1180</v>
      </c>
      <c r="F392" s="772">
        <v>1</v>
      </c>
      <c r="G392" s="772">
        <v>0</v>
      </c>
      <c r="H392" s="772">
        <v>0</v>
      </c>
      <c r="I392" s="772">
        <v>0</v>
      </c>
      <c r="J392" s="773" t="s">
        <v>1178</v>
      </c>
      <c r="K392" s="757" t="s">
        <v>1164</v>
      </c>
      <c r="L392" s="765"/>
      <c r="M392" s="768"/>
      <c r="N392" s="761"/>
      <c r="O392" s="761">
        <v>35000</v>
      </c>
    </row>
    <row r="393" spans="1:15" ht="78.75">
      <c r="A393" s="765"/>
      <c r="B393" s="770" t="s">
        <v>1181</v>
      </c>
      <c r="C393" s="757" t="s">
        <v>1142</v>
      </c>
      <c r="D393" s="774" t="s">
        <v>1182</v>
      </c>
      <c r="E393" s="420" t="s">
        <v>1183</v>
      </c>
      <c r="F393" s="772">
        <v>0</v>
      </c>
      <c r="G393" s="772">
        <v>0</v>
      </c>
      <c r="H393" s="772">
        <v>0</v>
      </c>
      <c r="I393" s="772">
        <v>1</v>
      </c>
      <c r="J393" s="773" t="s">
        <v>1184</v>
      </c>
      <c r="K393" s="757" t="s">
        <v>1164</v>
      </c>
      <c r="L393" s="765"/>
      <c r="M393" s="420"/>
      <c r="N393" s="761"/>
      <c r="O393" s="761"/>
    </row>
    <row r="394" spans="1:15" ht="63">
      <c r="A394" s="765"/>
      <c r="B394" s="770" t="s">
        <v>1185</v>
      </c>
      <c r="C394" s="757" t="s">
        <v>1142</v>
      </c>
      <c r="D394" s="774" t="s">
        <v>1186</v>
      </c>
      <c r="E394" s="420">
        <v>4</v>
      </c>
      <c r="F394" s="772">
        <v>0</v>
      </c>
      <c r="G394" s="772">
        <v>1</v>
      </c>
      <c r="H394" s="772">
        <v>1</v>
      </c>
      <c r="I394" s="772">
        <v>2</v>
      </c>
      <c r="J394" s="773" t="s">
        <v>1178</v>
      </c>
      <c r="K394" s="757" t="s">
        <v>1164</v>
      </c>
      <c r="L394" s="765"/>
      <c r="M394" s="420"/>
      <c r="N394" s="761"/>
      <c r="O394" s="761">
        <v>50000</v>
      </c>
    </row>
    <row r="395" spans="1:15" ht="78.75">
      <c r="A395" s="765"/>
      <c r="B395" s="775" t="s">
        <v>1187</v>
      </c>
      <c r="C395" s="757" t="s">
        <v>1142</v>
      </c>
      <c r="D395" s="774" t="s">
        <v>1188</v>
      </c>
      <c r="E395" s="42" t="s">
        <v>1189</v>
      </c>
      <c r="F395" s="772">
        <v>2</v>
      </c>
      <c r="G395" s="772">
        <v>1</v>
      </c>
      <c r="H395" s="772">
        <v>0</v>
      </c>
      <c r="I395" s="772">
        <v>2</v>
      </c>
      <c r="J395" s="773" t="s">
        <v>1178</v>
      </c>
      <c r="K395" s="757" t="s">
        <v>1164</v>
      </c>
      <c r="L395" s="765"/>
      <c r="M395" s="42"/>
      <c r="N395" s="761"/>
      <c r="O395" s="761">
        <v>50000</v>
      </c>
    </row>
    <row r="396" spans="1:15" ht="63">
      <c r="A396" s="765"/>
      <c r="B396" s="775" t="s">
        <v>1190</v>
      </c>
      <c r="C396" s="757" t="s">
        <v>1142</v>
      </c>
      <c r="D396" s="774" t="s">
        <v>1191</v>
      </c>
      <c r="E396" s="42">
        <v>5</v>
      </c>
      <c r="F396" s="772">
        <v>0</v>
      </c>
      <c r="G396" s="772">
        <v>0</v>
      </c>
      <c r="H396" s="772">
        <v>2</v>
      </c>
      <c r="I396" s="772">
        <v>3</v>
      </c>
      <c r="J396" s="773" t="s">
        <v>1178</v>
      </c>
      <c r="K396" s="757" t="s">
        <v>1164</v>
      </c>
      <c r="L396" s="765"/>
      <c r="M396" s="42"/>
      <c r="N396" s="761"/>
      <c r="O396" s="761">
        <v>50000</v>
      </c>
    </row>
    <row r="397" spans="1:15" ht="63">
      <c r="A397" s="765"/>
      <c r="B397" s="775" t="s">
        <v>1192</v>
      </c>
      <c r="C397" s="757" t="s">
        <v>1142</v>
      </c>
      <c r="D397" s="774" t="s">
        <v>1193</v>
      </c>
      <c r="E397" s="42">
        <v>10000</v>
      </c>
      <c r="F397" s="772">
        <v>2000</v>
      </c>
      <c r="G397" s="772">
        <v>2000</v>
      </c>
      <c r="H397" s="772">
        <v>2000</v>
      </c>
      <c r="I397" s="772">
        <v>4000</v>
      </c>
      <c r="J397" s="773" t="s">
        <v>1178</v>
      </c>
      <c r="K397" s="757" t="s">
        <v>1164</v>
      </c>
      <c r="L397" s="765"/>
      <c r="M397" s="42"/>
      <c r="N397" s="761"/>
      <c r="O397" s="761">
        <v>50000</v>
      </c>
    </row>
    <row r="398" spans="1:15" ht="63">
      <c r="A398" s="776"/>
      <c r="B398" s="775" t="s">
        <v>1194</v>
      </c>
      <c r="C398" s="757" t="s">
        <v>1142</v>
      </c>
      <c r="D398" s="773" t="s">
        <v>1195</v>
      </c>
      <c r="E398" s="777">
        <v>1</v>
      </c>
      <c r="F398" s="772">
        <v>1</v>
      </c>
      <c r="G398" s="772">
        <v>1</v>
      </c>
      <c r="H398" s="772">
        <v>1</v>
      </c>
      <c r="I398" s="772">
        <v>1</v>
      </c>
      <c r="J398" s="773" t="s">
        <v>1178</v>
      </c>
      <c r="K398" s="757" t="s">
        <v>1164</v>
      </c>
      <c r="L398" s="776"/>
      <c r="M398" s="773"/>
      <c r="N398" s="761"/>
      <c r="O398" s="761">
        <v>50000</v>
      </c>
    </row>
    <row r="399" spans="1:15" ht="63">
      <c r="A399" s="778" t="s">
        <v>1196</v>
      </c>
      <c r="B399" s="770" t="s">
        <v>1197</v>
      </c>
      <c r="C399" s="757" t="s">
        <v>1142</v>
      </c>
      <c r="D399" s="773" t="s">
        <v>1198</v>
      </c>
      <c r="E399" s="42">
        <v>50</v>
      </c>
      <c r="F399" s="772">
        <v>10</v>
      </c>
      <c r="G399" s="772">
        <v>10</v>
      </c>
      <c r="H399" s="772">
        <v>10</v>
      </c>
      <c r="I399" s="772">
        <v>20</v>
      </c>
      <c r="J399" s="773" t="s">
        <v>1178</v>
      </c>
      <c r="K399" s="757" t="s">
        <v>1164</v>
      </c>
      <c r="L399" s="779" t="s">
        <v>1165</v>
      </c>
      <c r="M399" s="42"/>
      <c r="N399" s="761"/>
      <c r="O399" s="761">
        <v>50000</v>
      </c>
    </row>
    <row r="400" spans="1:15" ht="63">
      <c r="A400" s="778"/>
      <c r="B400" s="770" t="s">
        <v>1199</v>
      </c>
      <c r="C400" s="757" t="s">
        <v>1142</v>
      </c>
      <c r="D400" s="42" t="s">
        <v>1200</v>
      </c>
      <c r="E400" s="777">
        <v>1</v>
      </c>
      <c r="F400" s="780">
        <v>0.25</v>
      </c>
      <c r="G400" s="780">
        <v>0.1</v>
      </c>
      <c r="H400" s="780">
        <v>0.25</v>
      </c>
      <c r="I400" s="780">
        <v>0.4</v>
      </c>
      <c r="J400" s="773" t="s">
        <v>1178</v>
      </c>
      <c r="K400" s="757" t="s">
        <v>1164</v>
      </c>
      <c r="L400" s="781"/>
      <c r="M400" s="42"/>
      <c r="N400" s="761"/>
      <c r="O400" s="761">
        <v>50000</v>
      </c>
    </row>
    <row r="401" spans="1:15" ht="129" customHeight="1">
      <c r="A401" s="778"/>
      <c r="B401" s="770" t="s">
        <v>1201</v>
      </c>
      <c r="C401" s="757" t="s">
        <v>1142</v>
      </c>
      <c r="D401" s="782" t="s">
        <v>1202</v>
      </c>
      <c r="E401" s="48" t="s">
        <v>1203</v>
      </c>
      <c r="F401" s="772">
        <v>1500</v>
      </c>
      <c r="G401" s="772">
        <v>1000</v>
      </c>
      <c r="H401" s="772">
        <v>1500</v>
      </c>
      <c r="I401" s="772">
        <v>3000</v>
      </c>
      <c r="J401" s="773" t="s">
        <v>1178</v>
      </c>
      <c r="K401" s="757" t="s">
        <v>1164</v>
      </c>
      <c r="L401" s="783"/>
      <c r="M401" s="782"/>
      <c r="N401" s="761"/>
      <c r="O401" s="761">
        <v>35000</v>
      </c>
    </row>
  </sheetData>
  <mergeCells count="489">
    <mergeCell ref="O380:O381"/>
    <mergeCell ref="A382:A386"/>
    <mergeCell ref="L382:L386"/>
    <mergeCell ref="A387:A398"/>
    <mergeCell ref="L387:L398"/>
    <mergeCell ref="A399:A401"/>
    <mergeCell ref="L399:L401"/>
    <mergeCell ref="A380:A381"/>
    <mergeCell ref="B380:B381"/>
    <mergeCell ref="C380:C381"/>
    <mergeCell ref="D380:D381"/>
    <mergeCell ref="E380:E381"/>
    <mergeCell ref="F380:I380"/>
    <mergeCell ref="J380:J381"/>
    <mergeCell ref="K380:L380"/>
    <mergeCell ref="M380:N380"/>
    <mergeCell ref="J10:J11"/>
    <mergeCell ref="K10:L10"/>
    <mergeCell ref="M10:N10"/>
    <mergeCell ref="O10:O11"/>
    <mergeCell ref="A12:A15"/>
    <mergeCell ref="K12:K15"/>
    <mergeCell ref="L12:L15"/>
    <mergeCell ref="M12:M15"/>
    <mergeCell ref="N12:N15"/>
    <mergeCell ref="O12:O15"/>
    <mergeCell ref="A10:A11"/>
    <mergeCell ref="B10:B11"/>
    <mergeCell ref="C10:C11"/>
    <mergeCell ref="D10:D11"/>
    <mergeCell ref="E10:E11"/>
    <mergeCell ref="F10:I10"/>
    <mergeCell ref="A18:A21"/>
    <mergeCell ref="K18:K21"/>
    <mergeCell ref="L18:L21"/>
    <mergeCell ref="O18:O21"/>
    <mergeCell ref="A22:A30"/>
    <mergeCell ref="K22:K30"/>
    <mergeCell ref="L22:L24"/>
    <mergeCell ref="O22:O30"/>
    <mergeCell ref="L25:L30"/>
    <mergeCell ref="A42:A45"/>
    <mergeCell ref="A46:A48"/>
    <mergeCell ref="A53:A54"/>
    <mergeCell ref="B53:B54"/>
    <mergeCell ref="C53:C54"/>
    <mergeCell ref="A52:O52"/>
    <mergeCell ref="A51:O51"/>
    <mergeCell ref="A31:A35"/>
    <mergeCell ref="K31:K35"/>
    <mergeCell ref="L31:L35"/>
    <mergeCell ref="O31:O35"/>
    <mergeCell ref="A36:A41"/>
    <mergeCell ref="C36:C49"/>
    <mergeCell ref="K36:K49"/>
    <mergeCell ref="L36:L49"/>
    <mergeCell ref="M36:M50"/>
    <mergeCell ref="O36:O49"/>
    <mergeCell ref="L80:L84"/>
    <mergeCell ref="M80:M84"/>
    <mergeCell ref="N80:N84"/>
    <mergeCell ref="F76:I76"/>
    <mergeCell ref="J76:J77"/>
    <mergeCell ref="K76:L76"/>
    <mergeCell ref="A74:O74"/>
    <mergeCell ref="O53:O54"/>
    <mergeCell ref="A55:A66"/>
    <mergeCell ref="K55:K67"/>
    <mergeCell ref="L55:L57"/>
    <mergeCell ref="M55:M66"/>
    <mergeCell ref="N55:N57"/>
    <mergeCell ref="A67:A71"/>
    <mergeCell ref="L68:L71"/>
    <mergeCell ref="N68:N69"/>
    <mergeCell ref="D53:D54"/>
    <mergeCell ref="E53:E54"/>
    <mergeCell ref="F53:I53"/>
    <mergeCell ref="J53:J54"/>
    <mergeCell ref="K53:L53"/>
    <mergeCell ref="M53:N53"/>
    <mergeCell ref="A76:A77"/>
    <mergeCell ref="C76:C77"/>
    <mergeCell ref="D76:D77"/>
    <mergeCell ref="E76:E77"/>
    <mergeCell ref="A80:A82"/>
    <mergeCell ref="C80:C82"/>
    <mergeCell ref="A83:A84"/>
    <mergeCell ref="C83:C84"/>
    <mergeCell ref="A88:A89"/>
    <mergeCell ref="K80:K84"/>
    <mergeCell ref="A75:O75"/>
    <mergeCell ref="A90:O90"/>
    <mergeCell ref="A91:O91"/>
    <mergeCell ref="A92:A93"/>
    <mergeCell ref="B92:B93"/>
    <mergeCell ref="C92:C93"/>
    <mergeCell ref="D92:D93"/>
    <mergeCell ref="E92:E93"/>
    <mergeCell ref="F92:I92"/>
    <mergeCell ref="A85:A87"/>
    <mergeCell ref="C85:C87"/>
    <mergeCell ref="K86:K87"/>
    <mergeCell ref="L86:L87"/>
    <mergeCell ref="M86:M87"/>
    <mergeCell ref="N86:N87"/>
    <mergeCell ref="M76:N76"/>
    <mergeCell ref="O76:O77"/>
    <mergeCell ref="A78:A79"/>
    <mergeCell ref="C78:C79"/>
    <mergeCell ref="K78:K79"/>
    <mergeCell ref="L78:L79"/>
    <mergeCell ref="M78:M79"/>
    <mergeCell ref="N78:N79"/>
    <mergeCell ref="B76:B77"/>
    <mergeCell ref="L100:L102"/>
    <mergeCell ref="A97:A99"/>
    <mergeCell ref="C97:C99"/>
    <mergeCell ref="E97:E99"/>
    <mergeCell ref="K97:K99"/>
    <mergeCell ref="L97:L99"/>
    <mergeCell ref="J92:J93"/>
    <mergeCell ref="A94:A96"/>
    <mergeCell ref="E94:E96"/>
    <mergeCell ref="K94:K96"/>
    <mergeCell ref="L94:L96"/>
    <mergeCell ref="B119:B120"/>
    <mergeCell ref="C119:C120"/>
    <mergeCell ref="D119:D120"/>
    <mergeCell ref="E119:E120"/>
    <mergeCell ref="F119:I119"/>
    <mergeCell ref="A109:A112"/>
    <mergeCell ref="A113:A116"/>
    <mergeCell ref="M92:N92"/>
    <mergeCell ref="O92:O93"/>
    <mergeCell ref="K92:L92"/>
    <mergeCell ref="A106:A108"/>
    <mergeCell ref="C106:C108"/>
    <mergeCell ref="E106:E108"/>
    <mergeCell ref="K106:K108"/>
    <mergeCell ref="L106:L108"/>
    <mergeCell ref="A103:A105"/>
    <mergeCell ref="C103:C105"/>
    <mergeCell ref="E103:E105"/>
    <mergeCell ref="K103:K105"/>
    <mergeCell ref="L103:L105"/>
    <mergeCell ref="A100:A102"/>
    <mergeCell ref="C100:C102"/>
    <mergeCell ref="E100:E102"/>
    <mergeCell ref="K100:K102"/>
    <mergeCell ref="K131:L131"/>
    <mergeCell ref="M131:N131"/>
    <mergeCell ref="O131:O132"/>
    <mergeCell ref="A134:A135"/>
    <mergeCell ref="K134:K135"/>
    <mergeCell ref="L134:L135"/>
    <mergeCell ref="O134:O135"/>
    <mergeCell ref="A117:O117"/>
    <mergeCell ref="A118:O118"/>
    <mergeCell ref="A129:O129"/>
    <mergeCell ref="A131:A132"/>
    <mergeCell ref="B131:B132"/>
    <mergeCell ref="C131:C132"/>
    <mergeCell ref="D131:D132"/>
    <mergeCell ref="E131:E132"/>
    <mergeCell ref="F131:I131"/>
    <mergeCell ref="J131:J132"/>
    <mergeCell ref="J119:J120"/>
    <mergeCell ref="K119:L119"/>
    <mergeCell ref="M119:N119"/>
    <mergeCell ref="O119:O120"/>
    <mergeCell ref="A121:A124"/>
    <mergeCell ref="A125:A128"/>
    <mergeCell ref="A119:A120"/>
    <mergeCell ref="A143:A146"/>
    <mergeCell ref="K143:K146"/>
    <mergeCell ref="L143:L146"/>
    <mergeCell ref="O143:O146"/>
    <mergeCell ref="A147:A158"/>
    <mergeCell ref="K147:K158"/>
    <mergeCell ref="L147:L158"/>
    <mergeCell ref="O147:O158"/>
    <mergeCell ref="A136:A138"/>
    <mergeCell ref="K136:K138"/>
    <mergeCell ref="L136:L138"/>
    <mergeCell ref="O136:O138"/>
    <mergeCell ref="A139:A140"/>
    <mergeCell ref="K139:K140"/>
    <mergeCell ref="L139:L140"/>
    <mergeCell ref="O139:O140"/>
    <mergeCell ref="L164:L165"/>
    <mergeCell ref="O164:O165"/>
    <mergeCell ref="A166:A168"/>
    <mergeCell ref="K166:K168"/>
    <mergeCell ref="L166:L168"/>
    <mergeCell ref="O166:O168"/>
    <mergeCell ref="A159:A160"/>
    <mergeCell ref="J159:J160"/>
    <mergeCell ref="K159:K160"/>
    <mergeCell ref="L159:L160"/>
    <mergeCell ref="O159:O160"/>
    <mergeCell ref="A162:A163"/>
    <mergeCell ref="K162:K163"/>
    <mergeCell ref="L162:L163"/>
    <mergeCell ref="O162:O163"/>
    <mergeCell ref="A130:O130"/>
    <mergeCell ref="A181:A182"/>
    <mergeCell ref="B181:B182"/>
    <mergeCell ref="C181:C182"/>
    <mergeCell ref="D181:D182"/>
    <mergeCell ref="E181:E182"/>
    <mergeCell ref="A173:A174"/>
    <mergeCell ref="K173:K174"/>
    <mergeCell ref="L173:L174"/>
    <mergeCell ref="O173:O174"/>
    <mergeCell ref="A175:A176"/>
    <mergeCell ref="K175:K176"/>
    <mergeCell ref="L175:L176"/>
    <mergeCell ref="O175:O176"/>
    <mergeCell ref="A169:A170"/>
    <mergeCell ref="K169:K170"/>
    <mergeCell ref="L169:L170"/>
    <mergeCell ref="O169:O170"/>
    <mergeCell ref="A171:A172"/>
    <mergeCell ref="K171:K172"/>
    <mergeCell ref="L171:L172"/>
    <mergeCell ref="O171:O172"/>
    <mergeCell ref="A164:A165"/>
    <mergeCell ref="K164:K165"/>
    <mergeCell ref="K181:L181"/>
    <mergeCell ref="M181:N181"/>
    <mergeCell ref="O181:O182"/>
    <mergeCell ref="A183:A186"/>
    <mergeCell ref="K183:K186"/>
    <mergeCell ref="L183:L186"/>
    <mergeCell ref="O183:O184"/>
    <mergeCell ref="A177:A178"/>
    <mergeCell ref="K177:K178"/>
    <mergeCell ref="L177:L178"/>
    <mergeCell ref="O177:O178"/>
    <mergeCell ref="A201:A203"/>
    <mergeCell ref="K201:K203"/>
    <mergeCell ref="L201:L203"/>
    <mergeCell ref="O201:O203"/>
    <mergeCell ref="A179:O179"/>
    <mergeCell ref="A180:O180"/>
    <mergeCell ref="A198:A200"/>
    <mergeCell ref="K198:K200"/>
    <mergeCell ref="L198:L200"/>
    <mergeCell ref="O198:O200"/>
    <mergeCell ref="B199:B200"/>
    <mergeCell ref="C199:C200"/>
    <mergeCell ref="A187:A188"/>
    <mergeCell ref="K187:K188"/>
    <mergeCell ref="L187:L188"/>
    <mergeCell ref="O187:O188"/>
    <mergeCell ref="A189:A197"/>
    <mergeCell ref="D190:D191"/>
    <mergeCell ref="K190:K197"/>
    <mergeCell ref="L190:L197"/>
    <mergeCell ref="O190:O197"/>
    <mergeCell ref="D195:D197"/>
    <mergeCell ref="F181:I181"/>
    <mergeCell ref="J181:J182"/>
    <mergeCell ref="A204:O204"/>
    <mergeCell ref="A205:O205"/>
    <mergeCell ref="A206:A207"/>
    <mergeCell ref="B206:B207"/>
    <mergeCell ref="C206:C207"/>
    <mergeCell ref="D206:D207"/>
    <mergeCell ref="E206:E207"/>
    <mergeCell ref="F206:I206"/>
    <mergeCell ref="J206:J207"/>
    <mergeCell ref="K206:L206"/>
    <mergeCell ref="A211:A214"/>
    <mergeCell ref="K211:K214"/>
    <mergeCell ref="L211:L214"/>
    <mergeCell ref="M211:M214"/>
    <mergeCell ref="N211:N214"/>
    <mergeCell ref="B215:O215"/>
    <mergeCell ref="M206:N206"/>
    <mergeCell ref="O206:O207"/>
    <mergeCell ref="A208:A210"/>
    <mergeCell ref="K208:K210"/>
    <mergeCell ref="L208:L210"/>
    <mergeCell ref="M208:M210"/>
    <mergeCell ref="N208:N210"/>
    <mergeCell ref="A216:A218"/>
    <mergeCell ref="K216:K218"/>
    <mergeCell ref="L216:L218"/>
    <mergeCell ref="M216:M218"/>
    <mergeCell ref="N216:N218"/>
    <mergeCell ref="A219:A220"/>
    <mergeCell ref="K219:K220"/>
    <mergeCell ref="L219:L220"/>
    <mergeCell ref="M219:M220"/>
    <mergeCell ref="N219:N220"/>
    <mergeCell ref="A225:O225"/>
    <mergeCell ref="A226:A227"/>
    <mergeCell ref="B226:B227"/>
    <mergeCell ref="C226:C227"/>
    <mergeCell ref="D226:D227"/>
    <mergeCell ref="K221:K222"/>
    <mergeCell ref="L221:L222"/>
    <mergeCell ref="M221:M222"/>
    <mergeCell ref="N221:N222"/>
    <mergeCell ref="M223:N223"/>
    <mergeCell ref="A224:O224"/>
    <mergeCell ref="P226:Q226"/>
    <mergeCell ref="M226:N226"/>
    <mergeCell ref="T226:T227"/>
    <mergeCell ref="K226:L226"/>
    <mergeCell ref="A244:A245"/>
    <mergeCell ref="B244:B245"/>
    <mergeCell ref="C244:C245"/>
    <mergeCell ref="D244:D245"/>
    <mergeCell ref="E244:E245"/>
    <mergeCell ref="F244:I244"/>
    <mergeCell ref="E226:E227"/>
    <mergeCell ref="F226:I226"/>
    <mergeCell ref="J226:J227"/>
    <mergeCell ref="O226:O227"/>
    <mergeCell ref="B241:I241"/>
    <mergeCell ref="A243:O243"/>
    <mergeCell ref="A242:O242"/>
    <mergeCell ref="J244:J245"/>
    <mergeCell ref="K244:L244"/>
    <mergeCell ref="M244:N244"/>
    <mergeCell ref="O244:O245"/>
    <mergeCell ref="A246:A250"/>
    <mergeCell ref="K246:K250"/>
    <mergeCell ref="L246:L250"/>
    <mergeCell ref="M246:M250"/>
    <mergeCell ref="N246:N250"/>
    <mergeCell ref="E256:E257"/>
    <mergeCell ref="F256:I256"/>
    <mergeCell ref="J256:J257"/>
    <mergeCell ref="K256:L256"/>
    <mergeCell ref="A263:O263"/>
    <mergeCell ref="A264:O264"/>
    <mergeCell ref="A254:O254"/>
    <mergeCell ref="A256:A257"/>
    <mergeCell ref="B256:B257"/>
    <mergeCell ref="C256:C257"/>
    <mergeCell ref="D256:D257"/>
    <mergeCell ref="O256:O257"/>
    <mergeCell ref="A255:O255"/>
    <mergeCell ref="M256:N256"/>
    <mergeCell ref="A272:O272"/>
    <mergeCell ref="A273:O273"/>
    <mergeCell ref="A274:A275"/>
    <mergeCell ref="B274:B275"/>
    <mergeCell ref="C274:C275"/>
    <mergeCell ref="D274:D275"/>
    <mergeCell ref="E274:E275"/>
    <mergeCell ref="F274:I274"/>
    <mergeCell ref="M265:N265"/>
    <mergeCell ref="O265:O266"/>
    <mergeCell ref="A267:A271"/>
    <mergeCell ref="K267:K271"/>
    <mergeCell ref="L267:L271"/>
    <mergeCell ref="M267:M271"/>
    <mergeCell ref="N267:N271"/>
    <mergeCell ref="A265:A266"/>
    <mergeCell ref="B265:B266"/>
    <mergeCell ref="C265:C266"/>
    <mergeCell ref="D265:D266"/>
    <mergeCell ref="E265:E266"/>
    <mergeCell ref="F265:I265"/>
    <mergeCell ref="J265:J266"/>
    <mergeCell ref="K265:L265"/>
    <mergeCell ref="O276:O295"/>
    <mergeCell ref="A290:A295"/>
    <mergeCell ref="C290:C295"/>
    <mergeCell ref="J290:J295"/>
    <mergeCell ref="A296:A297"/>
    <mergeCell ref="J296:J297"/>
    <mergeCell ref="O296:O297"/>
    <mergeCell ref="J274:J275"/>
    <mergeCell ref="K274:L274"/>
    <mergeCell ref="M274:N274"/>
    <mergeCell ref="O274:O275"/>
    <mergeCell ref="A276:A289"/>
    <mergeCell ref="J276:J278"/>
    <mergeCell ref="K276:K297"/>
    <mergeCell ref="L276:L297"/>
    <mergeCell ref="M276:M297"/>
    <mergeCell ref="N276:N297"/>
    <mergeCell ref="A298:O298"/>
    <mergeCell ref="A300:A301"/>
    <mergeCell ref="B300:B301"/>
    <mergeCell ref="C300:C301"/>
    <mergeCell ref="D300:D301"/>
    <mergeCell ref="E300:E301"/>
    <mergeCell ref="F300:I300"/>
    <mergeCell ref="J300:J301"/>
    <mergeCell ref="K300:L300"/>
    <mergeCell ref="M300:N300"/>
    <mergeCell ref="A311:A312"/>
    <mergeCell ref="M311:M312"/>
    <mergeCell ref="N311:N312"/>
    <mergeCell ref="O311:O312"/>
    <mergeCell ref="A299:O299"/>
    <mergeCell ref="A313:O313"/>
    <mergeCell ref="A307:A308"/>
    <mergeCell ref="M307:M310"/>
    <mergeCell ref="N307:N308"/>
    <mergeCell ref="O307:O308"/>
    <mergeCell ref="A309:A310"/>
    <mergeCell ref="N309:N310"/>
    <mergeCell ref="O309:O310"/>
    <mergeCell ref="O300:O301"/>
    <mergeCell ref="A302:A304"/>
    <mergeCell ref="M302:M304"/>
    <mergeCell ref="N302:N304"/>
    <mergeCell ref="O302:O304"/>
    <mergeCell ref="A305:A306"/>
    <mergeCell ref="M305:M306"/>
    <mergeCell ref="N305:N306"/>
    <mergeCell ref="O305:O306"/>
    <mergeCell ref="A314:O314"/>
    <mergeCell ref="A315:A316"/>
    <mergeCell ref="B315:B316"/>
    <mergeCell ref="C315:C316"/>
    <mergeCell ref="D315:D316"/>
    <mergeCell ref="E315:E316"/>
    <mergeCell ref="F315:I315"/>
    <mergeCell ref="J315:J316"/>
    <mergeCell ref="K315:L315"/>
    <mergeCell ref="M315:N315"/>
    <mergeCell ref="O315:O316"/>
    <mergeCell ref="O317:O323"/>
    <mergeCell ref="O325:O330"/>
    <mergeCell ref="A353:O353"/>
    <mergeCell ref="A355:A356"/>
    <mergeCell ref="B355:B356"/>
    <mergeCell ref="C355:C356"/>
    <mergeCell ref="D355:D356"/>
    <mergeCell ref="E355:E356"/>
    <mergeCell ref="F355:I355"/>
    <mergeCell ref="A365:O365"/>
    <mergeCell ref="P355:Q355"/>
    <mergeCell ref="M355:N355"/>
    <mergeCell ref="T355:T356"/>
    <mergeCell ref="A354:O354"/>
    <mergeCell ref="A364:O364"/>
    <mergeCell ref="J355:J356"/>
    <mergeCell ref="K355:L355"/>
    <mergeCell ref="O355:O356"/>
    <mergeCell ref="A357:A359"/>
    <mergeCell ref="K357:K363"/>
    <mergeCell ref="L357:L363"/>
    <mergeCell ref="M366:N366"/>
    <mergeCell ref="O366:O367"/>
    <mergeCell ref="A368:A369"/>
    <mergeCell ref="J368:J369"/>
    <mergeCell ref="K368:K369"/>
    <mergeCell ref="L368:L369"/>
    <mergeCell ref="M368:M369"/>
    <mergeCell ref="N368:N369"/>
    <mergeCell ref="A366:A367"/>
    <mergeCell ref="B366:B367"/>
    <mergeCell ref="C366:C367"/>
    <mergeCell ref="D366:D367"/>
    <mergeCell ref="E366:E367"/>
    <mergeCell ref="F366:I366"/>
    <mergeCell ref="A8:O9"/>
    <mergeCell ref="A378:A379"/>
    <mergeCell ref="J378:J379"/>
    <mergeCell ref="K378:K379"/>
    <mergeCell ref="L378:L379"/>
    <mergeCell ref="M378:M379"/>
    <mergeCell ref="N378:N379"/>
    <mergeCell ref="A376:A377"/>
    <mergeCell ref="J376:J377"/>
    <mergeCell ref="K376:K377"/>
    <mergeCell ref="L376:L377"/>
    <mergeCell ref="M376:M377"/>
    <mergeCell ref="N376:N377"/>
    <mergeCell ref="A370:A372"/>
    <mergeCell ref="J370:J372"/>
    <mergeCell ref="K370:K372"/>
    <mergeCell ref="L370:L375"/>
    <mergeCell ref="M370:M375"/>
    <mergeCell ref="N370:N375"/>
    <mergeCell ref="A373:A375"/>
    <mergeCell ref="J373:J375"/>
    <mergeCell ref="K373:K375"/>
    <mergeCell ref="J366:J367"/>
    <mergeCell ref="K366:L366"/>
  </mergeCells>
  <conditionalFormatting sqref="B269">
    <cfRule type="duplicateValues" dxfId="1" priority="2"/>
  </conditionalFormatting>
  <conditionalFormatting sqref="B270">
    <cfRule type="duplicateValues" dxfId="0" priority="1"/>
  </conditionalFormatting>
  <printOptions horizontalCentered="1" verticalCentered="1"/>
  <pageMargins left="0.25" right="0.25" top="0.75" bottom="0.75" header="0.3" footer="0.3"/>
  <pageSetup paperSize="5" scale="47" fitToHeight="0" orientation="landscape" r:id="rId1"/>
  <rowBreaks count="9" manualBreakCount="9">
    <brk id="51" max="14" man="1"/>
    <brk id="74" max="14" man="1"/>
    <brk id="89" max="14" man="1"/>
    <brk id="129" max="14" man="1"/>
    <brk id="163" max="14" man="1"/>
    <brk id="178" max="14" man="1"/>
    <brk id="298" max="14" man="1"/>
    <brk id="310" max="14" man="1"/>
    <brk id="375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POA  INTRANT 2020</vt:lpstr>
      <vt:lpstr>'POA  INTRANT 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alexandratejada</dc:creator>
  <cp:lastModifiedBy>Ana Santana</cp:lastModifiedBy>
  <cp:lastPrinted>2020-02-25T19:52:45Z</cp:lastPrinted>
  <dcterms:created xsi:type="dcterms:W3CDTF">2018-01-04T13:24:20Z</dcterms:created>
  <dcterms:modified xsi:type="dcterms:W3CDTF">2020-10-14T17:55:27Z</dcterms:modified>
</cp:coreProperties>
</file>